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umdaten\REF49\Referatsablage\Netz_Gas und Strom\Regulierungskonto\2019_Saldo zum 31.12.2018\"/>
    </mc:Choice>
  </mc:AlternateContent>
  <bookViews>
    <workbookView xWindow="0" yWindow="0" windowWidth="28800" windowHeight="12885" tabRatio="825" activeTab="1"/>
  </bookViews>
  <sheets>
    <sheet name="Ausfüllhilfe" sheetId="53" r:id="rId1"/>
    <sheet name="Allgemeines+Zusammenfassung" sheetId="54" r:id="rId2"/>
    <sheet name="Jahresabschlusswerte" sheetId="36" r:id="rId3"/>
    <sheet name="Netzentgelte (Plan)" sheetId="40" r:id="rId4"/>
    <sheet name="Netzentgelte (Ist)" sheetId="34" r:id="rId5"/>
    <sheet name="Mengenabgleich" sheetId="38" r:id="rId6"/>
    <sheet name="Vorgelagerte Netzkosten" sheetId="41" r:id="rId7"/>
    <sheet name="§ 10 Abs. 1 SysStabV" sheetId="42" state="hidden" r:id="rId8"/>
    <sheet name="§ 22 SysyStabV" sheetId="43" state="hidden" r:id="rId9"/>
    <sheet name="Dezentrale Einspeisung" sheetId="51" r:id="rId10"/>
    <sheet name="MSB (inkl. Messung)" sheetId="52" r:id="rId11"/>
    <sheet name="GuV MSB" sheetId="55" r:id="rId12"/>
    <sheet name="BKZ_NAB" sheetId="49" r:id="rId13"/>
    <sheet name="Sonstiges" sheetId="37" r:id="rId14"/>
  </sheets>
  <definedNames>
    <definedName name="_xlnm.Print_Area" localSheetId="7">'§ 10 Abs. 1 SysStabV'!$A$1:$AA$56</definedName>
    <definedName name="_xlnm.Print_Area" localSheetId="8">'§ 22 SysyStabV'!$A$1:$F$48</definedName>
    <definedName name="_xlnm.Print_Area" localSheetId="5">Mengenabgleich!$A$1:$E$15</definedName>
    <definedName name="_xlnm.Print_Area" localSheetId="10">'MSB (inkl. Messung)'!$A$1:$H$14</definedName>
    <definedName name="_xlnm.Print_Area" localSheetId="4">'Netzentgelte (Ist)'!$A$1:$U$159</definedName>
    <definedName name="_xlnm.Print_Area" localSheetId="3">'Netzentgelte (Plan)'!$A$1:$U$155</definedName>
    <definedName name="_xlnm.Print_Area" localSheetId="13">Sonstiges!$A$1:$F$15</definedName>
    <definedName name="_xlnm.Print_Area" localSheetId="6">'Vorgelagerte Netzkosten'!$A$1:$F$96</definedName>
    <definedName name="_xlnm.Print_Titles" localSheetId="11">'GuV MSB'!$5:$5</definedName>
    <definedName name="_xlnm.Print_Titles" localSheetId="4">'Netzentgelte (Ist)'!$A:$A</definedName>
    <definedName name="_xlnm.Print_Titles" localSheetId="3">'Netzentgelte (Plan)'!$A:$A</definedName>
    <definedName name="_xlnm.Print_Titles" localSheetId="6">'Vorgelagerte Netzkosten'!$1:$2</definedName>
    <definedName name="Strom">#REF!</definedName>
    <definedName name="Z_7F6F393A_2E90_4C6C_8A16_D5729A43DE4E_.wvu.PrintTitles" localSheetId="4" hidden="1">'Netzentgelte (Ist)'!$A:$A</definedName>
    <definedName name="Z_7F6F393A_2E90_4C6C_8A16_D5729A43DE4E_.wvu.PrintTitles" localSheetId="3" hidden="1">'Netzentgelte (Plan)'!$A:$A</definedName>
    <definedName name="Z_AB984B78_CF90_47D3_BD7F_5805A1C1409B_.wvu.PrintArea" localSheetId="0" hidden="1">Ausfüllhilfe!$B$1:$B$22</definedName>
    <definedName name="Z_AB984B78_CF90_47D3_BD7F_5805A1C1409B_.wvu.PrintArea" localSheetId="10" hidden="1">'MSB (inkl. Messung)'!$B$1:$G$2</definedName>
    <definedName name="Z_FF7014B8_726F_4A88_B434_EC34DD9149F9_.wvu.PrintArea" localSheetId="0" hidden="1">Ausfüllhilfe!$A$1:$D$22</definedName>
    <definedName name="Z_FF7014B8_726F_4A88_B434_EC34DD9149F9_.wvu.PrintArea" localSheetId="9" hidden="1">'Dezentrale Einspeisung'!$A$1:$M$57</definedName>
  </definedNames>
  <calcPr calcId="162913"/>
</workbook>
</file>

<file path=xl/calcChain.xml><?xml version="1.0" encoding="utf-8"?>
<calcChain xmlns="http://schemas.openxmlformats.org/spreadsheetml/2006/main">
  <c r="D24" i="54" l="1"/>
  <c r="E26" i="49" l="1"/>
  <c r="E25" i="49"/>
  <c r="E24" i="49"/>
  <c r="E23" i="49"/>
  <c r="E22" i="49"/>
  <c r="E21" i="49"/>
  <c r="E20" i="49"/>
  <c r="E19" i="49"/>
  <c r="E18" i="49"/>
  <c r="E17" i="49"/>
  <c r="E16" i="49"/>
  <c r="E15" i="49"/>
  <c r="E14" i="49"/>
  <c r="E13" i="49"/>
  <c r="E12" i="49"/>
  <c r="E11" i="49"/>
  <c r="E10" i="49"/>
  <c r="E9" i="49"/>
  <c r="E8" i="49"/>
  <c r="E7" i="49"/>
  <c r="B1" i="55" l="1"/>
  <c r="B1" i="52"/>
  <c r="H10" i="51"/>
  <c r="G10" i="51"/>
  <c r="B8" i="51"/>
  <c r="D108" i="55"/>
  <c r="D99" i="55"/>
  <c r="D90" i="55"/>
  <c r="D86" i="55"/>
  <c r="D67" i="55"/>
  <c r="D62" i="55"/>
  <c r="D61" i="55"/>
  <c r="D58" i="55"/>
  <c r="D56" i="55"/>
  <c r="D44" i="55"/>
  <c r="D36" i="55"/>
  <c r="D34" i="55"/>
  <c r="D33" i="55"/>
  <c r="D105" i="55" s="1"/>
  <c r="D113" i="55" s="1"/>
  <c r="D116" i="55" s="1"/>
  <c r="D26" i="55"/>
  <c r="D6" i="55"/>
  <c r="A1" i="34"/>
  <c r="B26" i="49"/>
  <c r="B1" i="49"/>
  <c r="A1" i="36" l="1"/>
  <c r="C11" i="38"/>
  <c r="B11" i="38"/>
  <c r="A24" i="54"/>
  <c r="A1" i="37"/>
  <c r="A1" i="41"/>
  <c r="A1" i="38"/>
  <c r="P3" i="34"/>
  <c r="I3" i="34"/>
  <c r="C3" i="34"/>
  <c r="P3" i="40"/>
  <c r="I3" i="40"/>
  <c r="C3" i="40"/>
  <c r="A1" i="40"/>
  <c r="C3" i="36"/>
  <c r="B13" i="36"/>
  <c r="B10" i="36"/>
  <c r="B7" i="36"/>
  <c r="E6" i="52" l="1"/>
  <c r="D20" i="54" s="1"/>
  <c r="J53" i="51"/>
  <c r="K53" i="51" s="1"/>
  <c r="I53" i="51"/>
  <c r="J52" i="51"/>
  <c r="I52" i="51"/>
  <c r="K52" i="51" s="1"/>
  <c r="J51" i="51"/>
  <c r="I51" i="51"/>
  <c r="J50" i="51"/>
  <c r="K50" i="51" s="1"/>
  <c r="I50" i="51"/>
  <c r="J49" i="51"/>
  <c r="I49" i="51"/>
  <c r="J47" i="51"/>
  <c r="I47" i="51"/>
  <c r="J46" i="51"/>
  <c r="I46" i="51"/>
  <c r="K46" i="51" s="1"/>
  <c r="K45" i="51"/>
  <c r="J45" i="51"/>
  <c r="I45" i="51"/>
  <c r="J44" i="51"/>
  <c r="I44" i="51"/>
  <c r="J43" i="51"/>
  <c r="I43" i="51"/>
  <c r="K43" i="51" s="1"/>
  <c r="J42" i="51"/>
  <c r="I42" i="51"/>
  <c r="K42" i="51" s="1"/>
  <c r="J40" i="51"/>
  <c r="I40" i="51"/>
  <c r="K40" i="51" s="1"/>
  <c r="J39" i="51"/>
  <c r="K39" i="51" s="1"/>
  <c r="I39" i="51"/>
  <c r="J38" i="51"/>
  <c r="I38" i="51"/>
  <c r="K38" i="51" s="1"/>
  <c r="J37" i="51"/>
  <c r="I37" i="51"/>
  <c r="J36" i="51"/>
  <c r="I36" i="51"/>
  <c r="K36" i="51" s="1"/>
  <c r="J35" i="51"/>
  <c r="I35" i="51"/>
  <c r="J33" i="51"/>
  <c r="I33" i="51"/>
  <c r="K33" i="51" s="1"/>
  <c r="J32" i="51"/>
  <c r="I32" i="51"/>
  <c r="K32" i="51" s="1"/>
  <c r="J31" i="51"/>
  <c r="K31" i="51" s="1"/>
  <c r="I31" i="51"/>
  <c r="J30" i="51"/>
  <c r="I30" i="51"/>
  <c r="J29" i="51"/>
  <c r="I29" i="51"/>
  <c r="J28" i="51"/>
  <c r="I28" i="51"/>
  <c r="K28" i="51" s="1"/>
  <c r="K26" i="51"/>
  <c r="J26" i="51"/>
  <c r="I26" i="51"/>
  <c r="J25" i="51"/>
  <c r="I25" i="51"/>
  <c r="J24" i="51"/>
  <c r="I24" i="51"/>
  <c r="K24" i="51" s="1"/>
  <c r="J23" i="51"/>
  <c r="I23" i="51"/>
  <c r="K23" i="51" s="1"/>
  <c r="J22" i="51"/>
  <c r="I22" i="51"/>
  <c r="K22" i="51" s="1"/>
  <c r="J21" i="51"/>
  <c r="K21" i="51" s="1"/>
  <c r="I21" i="51"/>
  <c r="J19" i="51"/>
  <c r="I19" i="51"/>
  <c r="K19" i="51" s="1"/>
  <c r="J18" i="51"/>
  <c r="I18" i="51"/>
  <c r="J17" i="51"/>
  <c r="I17" i="51"/>
  <c r="K17" i="51" s="1"/>
  <c r="J16" i="51"/>
  <c r="I16" i="51"/>
  <c r="J15" i="51"/>
  <c r="I15" i="51"/>
  <c r="K15" i="51" s="1"/>
  <c r="J14" i="51"/>
  <c r="I14" i="51"/>
  <c r="K14" i="51" s="1"/>
  <c r="K44" i="51" l="1"/>
  <c r="K30" i="51"/>
  <c r="K49" i="51"/>
  <c r="K51" i="51"/>
  <c r="K25" i="51"/>
  <c r="K16" i="51"/>
  <c r="K18" i="51"/>
  <c r="K29" i="51"/>
  <c r="K35" i="51"/>
  <c r="K37" i="51"/>
  <c r="K47" i="51"/>
  <c r="K54" i="51"/>
  <c r="Y7" i="42"/>
  <c r="D4" i="51" l="1"/>
  <c r="D6" i="51" s="1"/>
  <c r="D19" i="54" s="1"/>
  <c r="B1" i="43" l="1"/>
  <c r="B25" i="49" l="1"/>
  <c r="B24" i="49" s="1"/>
  <c r="B23" i="49" s="1"/>
  <c r="B22" i="49" s="1"/>
  <c r="B21" i="49" s="1"/>
  <c r="B20" i="49" s="1"/>
  <c r="B19" i="49" s="1"/>
  <c r="B18" i="49" s="1"/>
  <c r="B17" i="49" s="1"/>
  <c r="B16" i="49" s="1"/>
  <c r="B15" i="49" s="1"/>
  <c r="B14" i="49" s="1"/>
  <c r="B13" i="49" s="1"/>
  <c r="B12" i="49" s="1"/>
  <c r="B11" i="49" s="1"/>
  <c r="B10" i="49" s="1"/>
  <c r="B9" i="49" s="1"/>
  <c r="B8" i="49" s="1"/>
  <c r="B7" i="49" s="1"/>
  <c r="E27" i="49"/>
  <c r="C27" i="49"/>
  <c r="D26" i="49"/>
  <c r="D25" i="49"/>
  <c r="D24" i="49"/>
  <c r="D23" i="49"/>
  <c r="D22" i="49"/>
  <c r="D21" i="49"/>
  <c r="D20" i="49"/>
  <c r="D19" i="49"/>
  <c r="D18" i="49"/>
  <c r="D17" i="49"/>
  <c r="D16" i="49"/>
  <c r="D15" i="49"/>
  <c r="D14" i="49"/>
  <c r="D13" i="49"/>
  <c r="D12" i="49"/>
  <c r="D11" i="49"/>
  <c r="D10" i="49"/>
  <c r="D9" i="49"/>
  <c r="D8" i="49"/>
  <c r="D7" i="49"/>
  <c r="F106" i="34"/>
  <c r="F107" i="34"/>
  <c r="F108" i="34"/>
  <c r="F109" i="34"/>
  <c r="F110" i="34"/>
  <c r="E106" i="34"/>
  <c r="E107" i="34"/>
  <c r="E108" i="34"/>
  <c r="E109" i="34"/>
  <c r="E110" i="34"/>
  <c r="D106" i="34"/>
  <c r="D107" i="34"/>
  <c r="D108" i="34"/>
  <c r="D109" i="34"/>
  <c r="D110" i="34"/>
  <c r="C106" i="34"/>
  <c r="C107" i="34"/>
  <c r="C108" i="34"/>
  <c r="C109" i="34"/>
  <c r="C110" i="34"/>
  <c r="Q78" i="34"/>
  <c r="Q106" i="40"/>
  <c r="Q107" i="40"/>
  <c r="Q108" i="40"/>
  <c r="Q109" i="40"/>
  <c r="Q110" i="40"/>
  <c r="D27" i="49" l="1"/>
  <c r="D21" i="54" s="1"/>
  <c r="Q106" i="34"/>
  <c r="Q110" i="34"/>
  <c r="Q108" i="34"/>
  <c r="Q107" i="34"/>
  <c r="Q109" i="34"/>
  <c r="F141" i="34" l="1"/>
  <c r="E141" i="34"/>
  <c r="D141" i="34"/>
  <c r="C141" i="34"/>
  <c r="F105" i="34"/>
  <c r="E105" i="34"/>
  <c r="D105" i="34"/>
  <c r="C105" i="34"/>
  <c r="F104" i="34"/>
  <c r="E104" i="34"/>
  <c r="D104" i="34"/>
  <c r="C104" i="34"/>
  <c r="Q105" i="40"/>
  <c r="Q104" i="40"/>
  <c r="Q105" i="34" l="1"/>
  <c r="Q104" i="34"/>
  <c r="A1" i="42"/>
  <c r="D45" i="43" l="1"/>
  <c r="E43" i="43"/>
  <c r="E42" i="43"/>
  <c r="E41" i="43"/>
  <c r="E40" i="43"/>
  <c r="E39" i="43"/>
  <c r="E38" i="43"/>
  <c r="E37" i="43"/>
  <c r="E34" i="43"/>
  <c r="E33" i="43"/>
  <c r="E32" i="43"/>
  <c r="E31" i="43"/>
  <c r="E30" i="43"/>
  <c r="E29" i="43"/>
  <c r="E28" i="43"/>
  <c r="E25" i="43"/>
  <c r="E24" i="43"/>
  <c r="E23" i="43"/>
  <c r="E22" i="43"/>
  <c r="E21" i="43"/>
  <c r="E20" i="43"/>
  <c r="E19" i="43"/>
  <c r="E16" i="43"/>
  <c r="E15" i="43"/>
  <c r="E14" i="43"/>
  <c r="E13" i="43"/>
  <c r="E12" i="43"/>
  <c r="E11" i="43"/>
  <c r="E45" i="43" s="1"/>
  <c r="E10" i="43"/>
  <c r="P89" i="40"/>
  <c r="P88" i="40"/>
  <c r="E47" i="43" l="1"/>
  <c r="D4" i="43" s="1"/>
  <c r="D6" i="43" s="1"/>
  <c r="A146" i="34"/>
  <c r="C146" i="34"/>
  <c r="D146" i="34"/>
  <c r="E146" i="34"/>
  <c r="F146" i="34"/>
  <c r="C12" i="36" l="1"/>
  <c r="C9" i="36"/>
  <c r="C6" i="36" l="1"/>
  <c r="Q83" i="40"/>
  <c r="Q82" i="40"/>
  <c r="Q81" i="40"/>
  <c r="Q80" i="40"/>
  <c r="Q79" i="40"/>
  <c r="Q76" i="40"/>
  <c r="Q73" i="40"/>
  <c r="Q72" i="40"/>
  <c r="Q70" i="40"/>
  <c r="Q69" i="40"/>
  <c r="Q67" i="40"/>
  <c r="Q66" i="40"/>
  <c r="C5" i="36" l="1"/>
  <c r="D18" i="36"/>
  <c r="C25" i="36" s="1"/>
  <c r="D25" i="36" s="1"/>
  <c r="C10" i="38"/>
  <c r="A52" i="42"/>
  <c r="A35" i="42"/>
  <c r="A36" i="42"/>
  <c r="C7" i="42"/>
  <c r="S7" i="42" l="1"/>
  <c r="S8" i="42"/>
  <c r="A27" i="42" l="1"/>
  <c r="Y24" i="42" l="1"/>
  <c r="AA24" i="42" s="1"/>
  <c r="S24" i="42"/>
  <c r="Y23" i="42"/>
  <c r="AA23" i="42" s="1"/>
  <c r="S23" i="42"/>
  <c r="Y22" i="42"/>
  <c r="AA22" i="42" s="1"/>
  <c r="S22" i="42"/>
  <c r="Y19" i="42"/>
  <c r="AA19" i="42" s="1"/>
  <c r="S19" i="42"/>
  <c r="Y18" i="42"/>
  <c r="AA18" i="42" s="1"/>
  <c r="S18" i="42"/>
  <c r="Y17" i="42"/>
  <c r="AA17" i="42" s="1"/>
  <c r="S17" i="42"/>
  <c r="Y16" i="42"/>
  <c r="AA16" i="42" s="1"/>
  <c r="S16" i="42"/>
  <c r="Y13" i="42"/>
  <c r="AA13" i="42" s="1"/>
  <c r="S13" i="42"/>
  <c r="Y12" i="42"/>
  <c r="AA12" i="42" s="1"/>
  <c r="S12" i="42"/>
  <c r="Y11" i="42"/>
  <c r="AA11" i="42" s="1"/>
  <c r="S11" i="42"/>
  <c r="Y10" i="42"/>
  <c r="AA10" i="42" s="1"/>
  <c r="S10" i="42"/>
  <c r="AA14" i="42" l="1"/>
  <c r="AA25" i="42"/>
  <c r="AA20" i="42"/>
  <c r="AA26" i="42" l="1"/>
  <c r="AA28" i="42" l="1"/>
  <c r="B3" i="42" s="1"/>
  <c r="B5" i="42" s="1"/>
  <c r="E60" i="34"/>
  <c r="D60" i="34"/>
  <c r="C60" i="34"/>
  <c r="E59" i="34"/>
  <c r="D59" i="34"/>
  <c r="C59" i="34"/>
  <c r="E58" i="34"/>
  <c r="D58" i="34"/>
  <c r="C58" i="34"/>
  <c r="E57" i="34"/>
  <c r="D57" i="34"/>
  <c r="C57" i="34"/>
  <c r="E56" i="34"/>
  <c r="D56" i="34"/>
  <c r="C56" i="34"/>
  <c r="E55" i="34"/>
  <c r="D55" i="34"/>
  <c r="C55" i="34"/>
  <c r="E54" i="34"/>
  <c r="D54" i="34"/>
  <c r="A145" i="34"/>
  <c r="A144" i="34"/>
  <c r="A143" i="34"/>
  <c r="A142" i="34"/>
  <c r="F145" i="34"/>
  <c r="E145" i="34"/>
  <c r="D145" i="34"/>
  <c r="C145" i="34"/>
  <c r="F144" i="34"/>
  <c r="E144" i="34"/>
  <c r="D144" i="34"/>
  <c r="C144" i="34"/>
  <c r="F143" i="34"/>
  <c r="E143" i="34"/>
  <c r="D143" i="34"/>
  <c r="C143" i="34"/>
  <c r="F142" i="34"/>
  <c r="E142" i="34"/>
  <c r="D142" i="34"/>
  <c r="C142" i="34"/>
  <c r="F140" i="34"/>
  <c r="E140" i="34"/>
  <c r="D140" i="34"/>
  <c r="C140" i="34"/>
  <c r="F139" i="34"/>
  <c r="E139" i="34"/>
  <c r="D139" i="34"/>
  <c r="C139" i="34"/>
  <c r="F138" i="34"/>
  <c r="E138" i="34"/>
  <c r="D138" i="34"/>
  <c r="C138" i="34"/>
  <c r="F137" i="34"/>
  <c r="E137" i="34"/>
  <c r="D137" i="34"/>
  <c r="C137" i="34"/>
  <c r="F136" i="34"/>
  <c r="E136" i="34"/>
  <c r="D136" i="34"/>
  <c r="C136" i="34"/>
  <c r="F130" i="34"/>
  <c r="E130" i="34"/>
  <c r="D130" i="34"/>
  <c r="C130" i="34"/>
  <c r="F129" i="34"/>
  <c r="E129" i="34"/>
  <c r="D129" i="34"/>
  <c r="C129" i="34"/>
  <c r="F128" i="34"/>
  <c r="E128" i="34"/>
  <c r="D128" i="34"/>
  <c r="C128" i="34"/>
  <c r="F127" i="34"/>
  <c r="E127" i="34"/>
  <c r="D127" i="34"/>
  <c r="C127" i="34"/>
  <c r="F126" i="34"/>
  <c r="E126" i="34"/>
  <c r="D126" i="34"/>
  <c r="C126" i="34"/>
  <c r="F125" i="34"/>
  <c r="E125" i="34"/>
  <c r="D125" i="34"/>
  <c r="C125" i="34"/>
  <c r="F124" i="34"/>
  <c r="E124" i="34"/>
  <c r="D124" i="34"/>
  <c r="C124" i="34"/>
  <c r="F122" i="34"/>
  <c r="E122" i="34"/>
  <c r="D122" i="34"/>
  <c r="C122" i="34"/>
  <c r="F116" i="34"/>
  <c r="E116" i="34"/>
  <c r="D116" i="34"/>
  <c r="C116" i="34"/>
  <c r="F115" i="34"/>
  <c r="E115" i="34"/>
  <c r="D115" i="34"/>
  <c r="C115" i="34"/>
  <c r="F114" i="34"/>
  <c r="E114" i="34"/>
  <c r="D114" i="34"/>
  <c r="C114" i="34"/>
  <c r="F113" i="34"/>
  <c r="E113" i="34"/>
  <c r="D113" i="34"/>
  <c r="C113" i="34"/>
  <c r="F112" i="34"/>
  <c r="E112" i="34"/>
  <c r="D112" i="34"/>
  <c r="C112" i="34"/>
  <c r="A112" i="34"/>
  <c r="A116" i="34"/>
  <c r="A115" i="34"/>
  <c r="A114" i="34"/>
  <c r="A113" i="34"/>
  <c r="F103" i="34"/>
  <c r="E103" i="34"/>
  <c r="D103" i="34"/>
  <c r="C103" i="34"/>
  <c r="F102" i="34"/>
  <c r="E102" i="34"/>
  <c r="D102" i="34"/>
  <c r="C102" i="34"/>
  <c r="F101" i="34"/>
  <c r="E101" i="34"/>
  <c r="D101" i="34"/>
  <c r="C101" i="34"/>
  <c r="F100" i="34"/>
  <c r="E100" i="34"/>
  <c r="D100" i="34"/>
  <c r="C100" i="34"/>
  <c r="F99" i="34"/>
  <c r="E99" i="34"/>
  <c r="D99" i="34"/>
  <c r="C99" i="34"/>
  <c r="F98" i="34"/>
  <c r="E98" i="34"/>
  <c r="D98" i="34"/>
  <c r="C98" i="34"/>
  <c r="F97" i="34"/>
  <c r="E97" i="34"/>
  <c r="D97" i="34"/>
  <c r="C97" i="34"/>
  <c r="F96" i="34"/>
  <c r="E96" i="34"/>
  <c r="D96" i="34"/>
  <c r="C96" i="34"/>
  <c r="C89" i="34"/>
  <c r="P89" i="34" s="1"/>
  <c r="C88" i="34"/>
  <c r="P88" i="34" s="1"/>
  <c r="A83" i="34"/>
  <c r="A82" i="34"/>
  <c r="A81" i="34"/>
  <c r="A80" i="34"/>
  <c r="A79" i="34"/>
  <c r="D83" i="34"/>
  <c r="Q83" i="34" s="1"/>
  <c r="D82" i="34"/>
  <c r="Q82" i="34" s="1"/>
  <c r="D81" i="34"/>
  <c r="Q81" i="34" s="1"/>
  <c r="D80" i="34"/>
  <c r="Q80" i="34" s="1"/>
  <c r="D79" i="34"/>
  <c r="Q79" i="34" s="1"/>
  <c r="D77" i="34"/>
  <c r="Q77" i="34" s="1"/>
  <c r="D76" i="34"/>
  <c r="Q76" i="34" s="1"/>
  <c r="D73" i="34"/>
  <c r="Q73" i="34" s="1"/>
  <c r="D72" i="34"/>
  <c r="Q72" i="34" s="1"/>
  <c r="D70" i="34"/>
  <c r="Q70" i="34" s="1"/>
  <c r="D69" i="34"/>
  <c r="Q69" i="34" s="1"/>
  <c r="D67" i="34"/>
  <c r="Q67" i="34" s="1"/>
  <c r="D66" i="34"/>
  <c r="Q66" i="34" s="1"/>
  <c r="C54" i="34"/>
  <c r="D48" i="34"/>
  <c r="C48" i="34"/>
  <c r="D47" i="34"/>
  <c r="C47" i="34"/>
  <c r="D46" i="34"/>
  <c r="C46" i="34"/>
  <c r="D45" i="34"/>
  <c r="C45" i="34"/>
  <c r="D44" i="34"/>
  <c r="C44" i="34"/>
  <c r="D43" i="34"/>
  <c r="C43" i="34"/>
  <c r="D42" i="34"/>
  <c r="C42" i="34"/>
  <c r="D36" i="34"/>
  <c r="C36" i="34"/>
  <c r="D35" i="34"/>
  <c r="C35" i="34"/>
  <c r="D34" i="34"/>
  <c r="C34" i="34"/>
  <c r="D29" i="34"/>
  <c r="C29" i="34"/>
  <c r="D28" i="34"/>
  <c r="C28" i="34"/>
  <c r="D27" i="34"/>
  <c r="C27" i="34"/>
  <c r="D22" i="34"/>
  <c r="C22" i="34"/>
  <c r="F16" i="34"/>
  <c r="E16" i="34"/>
  <c r="D16" i="34"/>
  <c r="C16" i="34"/>
  <c r="F15" i="34"/>
  <c r="E15" i="34"/>
  <c r="D15" i="34"/>
  <c r="C15" i="34"/>
  <c r="F14" i="34"/>
  <c r="E14" i="34"/>
  <c r="D14" i="34"/>
  <c r="C14" i="34"/>
  <c r="F13" i="34"/>
  <c r="E13" i="34"/>
  <c r="D13" i="34"/>
  <c r="C13" i="34"/>
  <c r="F12" i="34"/>
  <c r="E12" i="34"/>
  <c r="D12" i="34"/>
  <c r="C12" i="34"/>
  <c r="F11" i="34"/>
  <c r="E11" i="34"/>
  <c r="D11" i="34"/>
  <c r="C11" i="34"/>
  <c r="F10" i="34"/>
  <c r="E10" i="34"/>
  <c r="D10" i="34"/>
  <c r="C10" i="34"/>
  <c r="U155" i="34"/>
  <c r="U151" i="40"/>
  <c r="F27" i="41" l="1"/>
  <c r="F44" i="41"/>
  <c r="F61" i="41"/>
  <c r="F78" i="41"/>
  <c r="F80" i="41"/>
  <c r="F79" i="41"/>
  <c r="F63" i="41"/>
  <c r="F62" i="41"/>
  <c r="F46" i="41"/>
  <c r="F45" i="41"/>
  <c r="F29" i="41"/>
  <c r="F28" i="41"/>
  <c r="F12" i="41"/>
  <c r="F11" i="41"/>
  <c r="F10" i="41"/>
  <c r="F15" i="37"/>
  <c r="D23" i="54" s="1"/>
  <c r="U136" i="40"/>
  <c r="U136" i="34"/>
  <c r="U156" i="34" s="1"/>
  <c r="P10" i="34"/>
  <c r="Q10" i="34"/>
  <c r="P11" i="34"/>
  <c r="Q11" i="34"/>
  <c r="P12" i="34"/>
  <c r="Q12" i="34"/>
  <c r="P13" i="34"/>
  <c r="Q13" i="34"/>
  <c r="P14" i="34"/>
  <c r="Q14" i="34"/>
  <c r="P15" i="34"/>
  <c r="Q15" i="34"/>
  <c r="P16" i="34"/>
  <c r="Q16" i="34"/>
  <c r="P22" i="34"/>
  <c r="U22" i="34" s="1"/>
  <c r="P27" i="34"/>
  <c r="P28" i="34"/>
  <c r="P29" i="34"/>
  <c r="P34" i="34"/>
  <c r="P35" i="34"/>
  <c r="P36" i="34"/>
  <c r="P42" i="34"/>
  <c r="P43" i="34"/>
  <c r="P44" i="34"/>
  <c r="P45" i="34"/>
  <c r="P46" i="34"/>
  <c r="P47" i="34"/>
  <c r="P48" i="34"/>
  <c r="P54" i="34"/>
  <c r="Q54" i="34"/>
  <c r="R54" i="34"/>
  <c r="P55" i="34"/>
  <c r="Q55" i="34"/>
  <c r="R55" i="34"/>
  <c r="P56" i="34"/>
  <c r="Q56" i="34"/>
  <c r="R56" i="34"/>
  <c r="P57" i="34"/>
  <c r="Q57" i="34"/>
  <c r="R57" i="34"/>
  <c r="P58" i="34"/>
  <c r="Q58" i="34"/>
  <c r="R58" i="34"/>
  <c r="P59" i="34"/>
  <c r="Q59" i="34"/>
  <c r="R59" i="34"/>
  <c r="P60" i="34"/>
  <c r="Q60" i="34"/>
  <c r="R60" i="34"/>
  <c r="Q96" i="34"/>
  <c r="Q97" i="34"/>
  <c r="Q98" i="34"/>
  <c r="Q99" i="34"/>
  <c r="Q100" i="34"/>
  <c r="Q101" i="34"/>
  <c r="Q102" i="34"/>
  <c r="Q103" i="34"/>
  <c r="Q112" i="34"/>
  <c r="Q113" i="34"/>
  <c r="Q114" i="34"/>
  <c r="Q115" i="34"/>
  <c r="Q116" i="34"/>
  <c r="P124" i="34"/>
  <c r="Q124" i="34"/>
  <c r="R124" i="34"/>
  <c r="S124" i="34"/>
  <c r="P125" i="34"/>
  <c r="Q125" i="34"/>
  <c r="R125" i="34"/>
  <c r="S125" i="34"/>
  <c r="P126" i="34"/>
  <c r="Q126" i="34"/>
  <c r="R126" i="34"/>
  <c r="S126" i="34"/>
  <c r="P127" i="34"/>
  <c r="Q127" i="34"/>
  <c r="R127" i="34"/>
  <c r="S127" i="34"/>
  <c r="P128" i="34"/>
  <c r="Q128" i="34"/>
  <c r="R128" i="34"/>
  <c r="S128" i="34"/>
  <c r="P129" i="34"/>
  <c r="Q129" i="34"/>
  <c r="R129" i="34"/>
  <c r="S129" i="34"/>
  <c r="P130" i="34"/>
  <c r="Q130" i="34"/>
  <c r="R130" i="34"/>
  <c r="S130" i="34"/>
  <c r="P10" i="40"/>
  <c r="Q10" i="40"/>
  <c r="P11" i="40"/>
  <c r="Q11" i="40"/>
  <c r="P12" i="40"/>
  <c r="Q12" i="40"/>
  <c r="P13" i="40"/>
  <c r="Q13" i="40"/>
  <c r="P14" i="40"/>
  <c r="Q14" i="40"/>
  <c r="P15" i="40"/>
  <c r="Q15" i="40"/>
  <c r="P16" i="40"/>
  <c r="Q16" i="40"/>
  <c r="P22" i="40"/>
  <c r="U22" i="40" s="1"/>
  <c r="P27" i="40"/>
  <c r="P28" i="40"/>
  <c r="P29" i="40"/>
  <c r="P34" i="40"/>
  <c r="P35" i="40"/>
  <c r="P36" i="40"/>
  <c r="P42" i="40"/>
  <c r="P43" i="40"/>
  <c r="P44" i="40"/>
  <c r="P45" i="40"/>
  <c r="P46" i="40"/>
  <c r="P47" i="40"/>
  <c r="P48" i="40"/>
  <c r="P54" i="40"/>
  <c r="Q54" i="40"/>
  <c r="R54" i="40"/>
  <c r="P55" i="40"/>
  <c r="Q55" i="40"/>
  <c r="R55" i="40"/>
  <c r="P56" i="40"/>
  <c r="Q56" i="40"/>
  <c r="R56" i="40"/>
  <c r="P57" i="40"/>
  <c r="Q57" i="40"/>
  <c r="R57" i="40"/>
  <c r="P58" i="40"/>
  <c r="Q58" i="40"/>
  <c r="R58" i="40"/>
  <c r="P59" i="40"/>
  <c r="Q59" i="40"/>
  <c r="R59" i="40"/>
  <c r="P60" i="40"/>
  <c r="Q60" i="40"/>
  <c r="R60" i="40"/>
  <c r="Q96" i="40"/>
  <c r="Q97" i="40"/>
  <c r="Q98" i="40"/>
  <c r="Q99" i="40"/>
  <c r="Q100" i="40"/>
  <c r="Q101" i="40"/>
  <c r="Q102" i="40"/>
  <c r="Q103" i="40"/>
  <c r="Q112" i="40"/>
  <c r="Q113" i="40"/>
  <c r="Q114" i="40"/>
  <c r="Q115" i="40"/>
  <c r="Q116" i="40"/>
  <c r="P124" i="40"/>
  <c r="Q124" i="40"/>
  <c r="R124" i="40"/>
  <c r="S124" i="40"/>
  <c r="P125" i="40"/>
  <c r="Q125" i="40"/>
  <c r="R125" i="40"/>
  <c r="S125" i="40"/>
  <c r="P126" i="40"/>
  <c r="Q126" i="40"/>
  <c r="R126" i="40"/>
  <c r="S126" i="40"/>
  <c r="P127" i="40"/>
  <c r="Q127" i="40"/>
  <c r="R127" i="40"/>
  <c r="S127" i="40"/>
  <c r="P128" i="40"/>
  <c r="Q128" i="40"/>
  <c r="R128" i="40"/>
  <c r="S128" i="40"/>
  <c r="P129" i="40"/>
  <c r="Q129" i="40"/>
  <c r="R129" i="40"/>
  <c r="S129" i="40"/>
  <c r="P130" i="40"/>
  <c r="Q130" i="40"/>
  <c r="R130" i="40"/>
  <c r="S130" i="40"/>
  <c r="U34" i="34" l="1"/>
  <c r="U27" i="40"/>
  <c r="U10" i="40"/>
  <c r="U122" i="34"/>
  <c r="U42" i="34"/>
  <c r="F90" i="41"/>
  <c r="F93" i="41" s="1"/>
  <c r="D18" i="54" s="1"/>
  <c r="U122" i="40"/>
  <c r="U42" i="40"/>
  <c r="U27" i="34"/>
  <c r="U72" i="40"/>
  <c r="U153" i="40" s="1"/>
  <c r="B8" i="38" s="1"/>
  <c r="U54" i="40"/>
  <c r="U34" i="40"/>
  <c r="U72" i="34"/>
  <c r="U157" i="34" s="1"/>
  <c r="C8" i="38" s="1"/>
  <c r="U54" i="34"/>
  <c r="U10" i="34"/>
  <c r="C7" i="38" l="1"/>
  <c r="C9" i="38" s="1"/>
  <c r="C12" i="38" s="1"/>
  <c r="E15" i="38" s="1"/>
  <c r="D17" i="54" s="1"/>
  <c r="D8" i="38"/>
  <c r="E8" i="38" s="1"/>
  <c r="U152" i="40"/>
  <c r="U154" i="40" s="1"/>
  <c r="C13" i="38" l="1"/>
  <c r="U158" i="34"/>
  <c r="B7" i="38"/>
  <c r="D7" i="38" s="1"/>
  <c r="E7" i="38" s="1"/>
  <c r="B9" i="38" l="1"/>
  <c r="D9" i="38" s="1"/>
  <c r="E9" i="38" s="1"/>
  <c r="B12" i="38" l="1"/>
  <c r="B13" i="38" s="1"/>
</calcChain>
</file>

<file path=xl/sharedStrings.xml><?xml version="1.0" encoding="utf-8"?>
<sst xmlns="http://schemas.openxmlformats.org/spreadsheetml/2006/main" count="1297" uniqueCount="553">
  <si>
    <t>Messung</t>
  </si>
  <si>
    <t>Abrechnung</t>
  </si>
  <si>
    <t>Erlöse</t>
  </si>
  <si>
    <t>Höchstspannung (HöS)</t>
  </si>
  <si>
    <t>Hochspannung (HS)</t>
  </si>
  <si>
    <t>Mittelspannung (MS)</t>
  </si>
  <si>
    <t>Niederspannung (NS)</t>
  </si>
  <si>
    <t>Kunden</t>
  </si>
  <si>
    <t>Anzahl</t>
  </si>
  <si>
    <t>Monatsleistungspreissystem</t>
  </si>
  <si>
    <t>Netzreservekapazität</t>
  </si>
  <si>
    <t>Messstellenbetrieb</t>
  </si>
  <si>
    <t>HS - Hochspannung (einschließlich Umspannung HöS/HS)</t>
  </si>
  <si>
    <t>MS - Mittelspannung (einschließlich Umspannung HS/MS)</t>
  </si>
  <si>
    <t>NS - Niederspannung (einschließlich Umspannung MS/NS)</t>
  </si>
  <si>
    <t>Eintarifzähler</t>
  </si>
  <si>
    <t>Zweitarifzähler</t>
  </si>
  <si>
    <t>Mehrtarifzähler(&gt;=3)</t>
  </si>
  <si>
    <t>Zweitarif-2-Richtungszähler</t>
  </si>
  <si>
    <t>Maximumzähler (Ein- oder Zweitarifzähler)</t>
  </si>
  <si>
    <t>LZ 96h-Zähler</t>
  </si>
  <si>
    <t>Prepaymentzähler</t>
  </si>
  <si>
    <t>Pauschalanlage</t>
  </si>
  <si>
    <t>Blindstrom</t>
  </si>
  <si>
    <t>Erlöse aus Vereinbarungen gemäß § 19 Abs. 3 StromNEV</t>
  </si>
  <si>
    <t>Summe</t>
  </si>
  <si>
    <t>Arbeit</t>
  </si>
  <si>
    <t>Leistung</t>
  </si>
  <si>
    <t>Einheit</t>
  </si>
  <si>
    <t>kW</t>
  </si>
  <si>
    <t>1. vorgelagerter Netzbetreiber</t>
  </si>
  <si>
    <t>Anschlussebene</t>
  </si>
  <si>
    <t>von</t>
  </si>
  <si>
    <t>bis</t>
  </si>
  <si>
    <t>€/kW</t>
  </si>
  <si>
    <t>kWh</t>
  </si>
  <si>
    <t>ct/kWh</t>
  </si>
  <si>
    <t>Sonstiges:</t>
  </si>
  <si>
    <t>2. vorgelagerter Netzbetreiber</t>
  </si>
  <si>
    <t>bitte wählen</t>
  </si>
  <si>
    <t xml:space="preserve"> </t>
  </si>
  <si>
    <t xml:space="preserve"> Alle Spannungsebenen (HS / MS / NS) - Preisabschlag für:</t>
  </si>
  <si>
    <t>Wandler</t>
  </si>
  <si>
    <t>Schaltgerät</t>
  </si>
  <si>
    <t>Telekommunikationskomponente Funk-Modem (z.B. GSM)</t>
  </si>
  <si>
    <t>Telekommunikationskomponente Festnetz-Modem</t>
  </si>
  <si>
    <t xml:space="preserve"> Preisabschlag für kundenseitig gestellten Wandlersatz</t>
  </si>
  <si>
    <t>€</t>
  </si>
  <si>
    <t>Firma des Stromnetzbetreibers</t>
  </si>
  <si>
    <t>Netzbetreibernummer bei der LRegB</t>
  </si>
  <si>
    <t>Verantwortliche Person
für die Richtigkeit und Vollständigkeit</t>
  </si>
  <si>
    <t>Telefonnummer der verantwortlichen Person</t>
  </si>
  <si>
    <t>E-Mailadresse der verantwortlichen Person</t>
  </si>
  <si>
    <t>Jahresleistungspreissystem</t>
  </si>
  <si>
    <t>Erlöse Netzentgelte mit LM</t>
  </si>
  <si>
    <t>Jahresbenutzungsdauer</t>
  </si>
  <si>
    <t>&lt; 2.500 h/a</t>
  </si>
  <si>
    <t>≥ 2.500 h/a</t>
  </si>
  <si>
    <t>&lt; 2500 h/a</t>
  </si>
  <si>
    <t>Leistungspreis</t>
  </si>
  <si>
    <t>Arbeitspreis</t>
  </si>
  <si>
    <t>Jahreshöchstlast</t>
  </si>
  <si>
    <t>Jahresarbeit</t>
  </si>
  <si>
    <t>€ / kWa</t>
  </si>
  <si>
    <t>Umspannung Höchst- / Hochspannung (USp. HöS/HS)</t>
  </si>
  <si>
    <t>Umspannung Hoch- / Mittelspannung (USp. HS/MS)</t>
  </si>
  <si>
    <t>Umspannung Mittel- / Niederspannung (USp. MS/NS)</t>
  </si>
  <si>
    <t>Jahrespreissystem</t>
  </si>
  <si>
    <t>Erlöse Netzentgelte ohne LM</t>
  </si>
  <si>
    <t>Grundpreis</t>
  </si>
  <si>
    <t>Netzentgelte o. LM</t>
  </si>
  <si>
    <t>€/a</t>
  </si>
  <si>
    <t>Erlöse
Speicherheizung</t>
  </si>
  <si>
    <t>-</t>
  </si>
  <si>
    <t>Erlöse
Wärmepumpe</t>
  </si>
  <si>
    <t>Erlöse Monatsleistung</t>
  </si>
  <si>
    <t>Ø Monatshöchstlast</t>
  </si>
  <si>
    <t>NE / Monat</t>
  </si>
  <si>
    <t>€ / kW u. Monat</t>
  </si>
  <si>
    <t>ct / kWh</t>
  </si>
  <si>
    <t>Erlöse Reservekapazität</t>
  </si>
  <si>
    <t xml:space="preserve">0 bis 200 h/a </t>
  </si>
  <si>
    <t>200 h/a bis 400 h/a</t>
  </si>
  <si>
    <t>400 h/a bis 600 h/a</t>
  </si>
  <si>
    <t>Preis je Messeinrichtung bzw. Kunde</t>
  </si>
  <si>
    <t>Mengenbezug</t>
  </si>
  <si>
    <t>Messeinrichtung</t>
  </si>
  <si>
    <t xml:space="preserve">      - kundenseitig gestellte Telekommunikationseinrichtung</t>
  </si>
  <si>
    <t xml:space="preserve">      - statt täglicher nur monatliche Datenbereitstellung</t>
  </si>
  <si>
    <t>Erlöse abweichende Spannungsebene</t>
  </si>
  <si>
    <t>Entnahme Hochspannung/Messung Mittelspannung</t>
  </si>
  <si>
    <t>Entnahme Mittelspannung/Messung Niederspannung</t>
  </si>
  <si>
    <t>Vorgangsart:
jährliche
Messung</t>
  </si>
  <si>
    <t>Vorgangsart:
halbjährliche
Messung</t>
  </si>
  <si>
    <t>Vorgangsart:
vierteljährliche
Messung</t>
  </si>
  <si>
    <t>Vorgangsart:
monatliche
Messung</t>
  </si>
  <si>
    <t>2-Tarif-2-Richtungszähler</t>
  </si>
  <si>
    <t>Erlöse - Blindstrom</t>
  </si>
  <si>
    <t>Induktiv 1</t>
  </si>
  <si>
    <t>Induktiv 2</t>
  </si>
  <si>
    <t>Kapazitiv 1</t>
  </si>
  <si>
    <t>Kapazitiv 2</t>
  </si>
  <si>
    <t>ct/kvarh</t>
  </si>
  <si>
    <t>kvarh</t>
  </si>
  <si>
    <t>Grenzen für Entgeltberechnung</t>
  </si>
  <si>
    <t>Erlöse 
Sonstige Entgelte</t>
  </si>
  <si>
    <t>Preis</t>
  </si>
  <si>
    <t>Menge</t>
  </si>
  <si>
    <t>Erlöse aus Entgelten mit Preisnachlässen gemäß § 3 KAV</t>
  </si>
  <si>
    <t>Erlöse aus Sonderregelungen gemäß § 14 Abs. 2 StromNEV</t>
  </si>
  <si>
    <t>Erlöse aus individuellen Netzentgelten gemäß § 19 Abs. 2 Satz 1 StromNEV</t>
  </si>
  <si>
    <t>Erlöse aus individuellen Netzentgelten gemäß § 19 Abs. 2 Satz 2 StromNEV</t>
  </si>
  <si>
    <t>Zusammenfassung</t>
  </si>
  <si>
    <t>Netzebenen</t>
  </si>
  <si>
    <t>1.</t>
  </si>
  <si>
    <t>2.</t>
  </si>
  <si>
    <t>3.</t>
  </si>
  <si>
    <t>4.</t>
  </si>
  <si>
    <t>5.</t>
  </si>
  <si>
    <t>6.</t>
  </si>
  <si>
    <t>7.</t>
  </si>
  <si>
    <t>Erlösobergrenze [in €]</t>
  </si>
  <si>
    <t>8.</t>
  </si>
  <si>
    <t>9.</t>
  </si>
  <si>
    <t>Version des Erhebungsbogens</t>
  </si>
  <si>
    <t>Kalenderjahr</t>
  </si>
  <si>
    <t>Erlöse aus erhobenen Konzessionsabgaben</t>
  </si>
  <si>
    <t>Erlöse aus EEG</t>
  </si>
  <si>
    <t>Erlöse aus KWKG</t>
  </si>
  <si>
    <t>lfd. Nr.</t>
  </si>
  <si>
    <t>Grund</t>
  </si>
  <si>
    <t>Datum des
Schreibens der LRegB</t>
  </si>
  <si>
    <t>Aktenzeichen des
Schreibens der LRegB</t>
  </si>
  <si>
    <t>erstmaliges Kalenderjahr
in dem der Betrag angefallen ist</t>
  </si>
  <si>
    <t>Betrag
[in €]</t>
  </si>
  <si>
    <t>10.</t>
  </si>
  <si>
    <t>Erlöse (Plan)
[in €]</t>
  </si>
  <si>
    <t>Erlöse (Ist)
[in €]</t>
  </si>
  <si>
    <t>Abweichung</t>
  </si>
  <si>
    <t>absolut</t>
  </si>
  <si>
    <t>relativ</t>
  </si>
  <si>
    <t>rechnerische Erlöse aus Netzentgelten</t>
  </si>
  <si>
    <t>Erlöse aus Netzentgelten lt. Tätigkeitsabschluss</t>
  </si>
  <si>
    <t>Erlösobergrenze</t>
  </si>
  <si>
    <t>Abweichung (absolut)</t>
  </si>
  <si>
    <t>Abweichung (relativ)</t>
  </si>
  <si>
    <t>Differenz gemäß § 5 Abs. 1 Satz 1 ARegV</t>
  </si>
  <si>
    <r>
      <t xml:space="preserve">Im </t>
    </r>
    <r>
      <rPr>
        <u/>
        <sz val="12"/>
        <rFont val="Arial"/>
        <family val="2"/>
      </rPr>
      <t>Kalenderjahr</t>
    </r>
    <r>
      <rPr>
        <sz val="12"/>
        <rFont val="Arial"/>
        <family val="2"/>
      </rPr>
      <t xml:space="preserve"> tatsächlich entstandene Kosten nach § 11 Abs. 2 Satz 1 Nr. 4 ARegV [in €]</t>
    </r>
  </si>
  <si>
    <r>
      <t xml:space="preserve">In der </t>
    </r>
    <r>
      <rPr>
        <u/>
        <sz val="12"/>
        <rFont val="Arial"/>
        <family val="2"/>
      </rPr>
      <t>Erlösobergrenze des Kalenderjahres</t>
    </r>
    <r>
      <rPr>
        <sz val="12"/>
        <rFont val="Arial"/>
        <family val="2"/>
      </rPr>
      <t xml:space="preserve"> bezüglich der Kosten nach § 11 Abs. 2 Satz 1 Nr. 4 ARegV enthaltene Ansätze [in €]</t>
    </r>
  </si>
  <si>
    <t>[tt.mm.jjjj]</t>
  </si>
  <si>
    <t>Entgelt</t>
  </si>
  <si>
    <t xml:space="preserve">tatsächliche </t>
  </si>
  <si>
    <t>(Ist-Mengen)</t>
  </si>
  <si>
    <t>Bezugsmenge</t>
  </si>
  <si>
    <t>Ist-Kosten nach</t>
  </si>
  <si>
    <t>Zeitraum*</t>
  </si>
  <si>
    <t>3. vorgelagerter Netzbetreiber</t>
  </si>
  <si>
    <t>4. vorgelagerter Netzbetreiber</t>
  </si>
  <si>
    <t>5. vorgelagerter Netzbetreiber</t>
  </si>
  <si>
    <t>*Bei unterjährigen Entgeltänderungen des vorgelagerten Netzbetreibers, ist für jede Entgeltperiode dies separat einzutragen. Die Entgelte sind entsprechend zeitanteilig aufzuteilen.</t>
  </si>
  <si>
    <t>Erlöse - Plan</t>
  </si>
  <si>
    <t>Erlöse - Ist</t>
  </si>
  <si>
    <t>Differenz vorgelagerte Netzkosten [in €]</t>
  </si>
  <si>
    <t>Differenz</t>
  </si>
  <si>
    <t>Nachrüstungspflicht</t>
  </si>
  <si>
    <t>Anfahrtskosten</t>
  </si>
  <si>
    <t>Personalkosten</t>
  </si>
  <si>
    <t>Sonstige Kosten
[EURO / Wechselrichter]</t>
  </si>
  <si>
    <t>Angesetzter Stundensatz
[EUR / Stunde]</t>
  </si>
  <si>
    <t>Handelt es sich bei den angesetzten Kosten um einen einheitlich pauschalen Kostensatz oder um einen Durchschnittssatz individueller Werte?</t>
  </si>
  <si>
    <t>detaillierte Beschreibung</t>
  </si>
  <si>
    <t>PV-Anlagen in der Niederspannung mit einer installierten maximalen Leistung von mehr als 10 kW und weniger als 100 kW, die nach dem 31.08.2005 und vor dem 01.01.2012 in Betrieb genommen wurden.</t>
  </si>
  <si>
    <t>§ 4 Abs. 1 SysStabV</t>
  </si>
  <si>
    <t>§ 4 Abs. 2 SysStabV</t>
  </si>
  <si>
    <t>§ 4 Abs. 3 SysStabV</t>
  </si>
  <si>
    <t>§ 7 SysStabV
(Entkupplungsschutzeinrichtungen)</t>
  </si>
  <si>
    <t>PV-Anlagen in der Niederspannung mit einer installierten maximalen Leistung von mehr als 100 kW, die nach dem 30.04.2001 und vor dem 01.01.2012 in Betrieb genommen wurden.</t>
  </si>
  <si>
    <t>PV-Anlagen in der Mittelspannung mit einer installierten maximalen Leistung von mehr als 30 kW, die nach dem 30.04.2001 und vor dem 01.01.2009 in Betrieb genommen wurden.</t>
  </si>
  <si>
    <t>§ 5 Abs. 1 SysStabV</t>
  </si>
  <si>
    <t>§ 5 Abs. 2 SysStabV</t>
  </si>
  <si>
    <t>Gesamtsumme</t>
  </si>
  <si>
    <t>* Die Anzahl der insgesamt nachzurüstenden Wechselrichter für das Netzgebiet ist der LRegB BW anlagenscharf nachzuweisen.</t>
  </si>
  <si>
    <r>
      <t>Insgesamt nachzurüstende Wechselrichter</t>
    </r>
    <r>
      <rPr>
        <sz val="12"/>
        <rFont val="Arial"/>
        <family val="2"/>
      </rPr>
      <t>*</t>
    </r>
    <r>
      <rPr>
        <b/>
        <sz val="12"/>
        <rFont val="Arial"/>
        <family val="2"/>
      </rPr>
      <t xml:space="preserve">
[Anzahl]</t>
    </r>
  </si>
  <si>
    <r>
      <t xml:space="preserve">… davon Anzahl der </t>
    </r>
    <r>
      <rPr>
        <b/>
        <u/>
        <sz val="12"/>
        <rFont val="Arial"/>
        <family val="2"/>
      </rPr>
      <t>durch fremde Dritte</t>
    </r>
    <r>
      <rPr>
        <b/>
        <sz val="12"/>
        <rFont val="Arial"/>
        <family val="2"/>
      </rPr>
      <t xml:space="preserve"> nachzurüstenden Wechselrichter</t>
    </r>
  </si>
  <si>
    <r>
      <t xml:space="preserve">… davon Anzahl der </t>
    </r>
    <r>
      <rPr>
        <b/>
        <u/>
        <sz val="12"/>
        <rFont val="Arial"/>
        <family val="2"/>
      </rPr>
      <t>durch verbundene Unternehmen</t>
    </r>
    <r>
      <rPr>
        <b/>
        <sz val="12"/>
        <rFont val="Arial"/>
        <family val="2"/>
      </rPr>
      <t xml:space="preserve"> nachzurüstenden Wechselrichter</t>
    </r>
  </si>
  <si>
    <r>
      <t xml:space="preserve">… davon Anzahl der </t>
    </r>
    <r>
      <rPr>
        <b/>
        <u/>
        <sz val="12"/>
        <rFont val="Arial"/>
        <family val="2"/>
      </rPr>
      <t>durch Unternehmen, mit denen ein Beteiligungs-verhältnis besteht</t>
    </r>
    <r>
      <rPr>
        <b/>
        <sz val="12"/>
        <rFont val="Arial"/>
        <family val="2"/>
      </rPr>
      <t xml:space="preserve"> nachzurüstenden Wechselrichter</t>
    </r>
  </si>
  <si>
    <r>
      <t xml:space="preserve">… davon Anzahl der </t>
    </r>
    <r>
      <rPr>
        <b/>
        <u/>
        <sz val="12"/>
        <rFont val="Arial"/>
        <family val="2"/>
      </rPr>
      <t>durch den Netzbetreiber</t>
    </r>
    <r>
      <rPr>
        <b/>
        <sz val="12"/>
        <rFont val="Arial"/>
        <family val="2"/>
      </rPr>
      <t xml:space="preserve"> nachzurüstenden Wechselrichter</t>
    </r>
  </si>
  <si>
    <t>Durchschnitt-
licher Zeitaufwand je Wechsel-
richter
[Stunden]</t>
  </si>
  <si>
    <t>Angesetzte Ab-
rechnungs-
kosten
[EUR / Abrechnung]</t>
  </si>
  <si>
    <t>EUR / Wechsel-
richter</t>
  </si>
  <si>
    <r>
      <t xml:space="preserve">Anzahl der </t>
    </r>
    <r>
      <rPr>
        <b/>
        <u/>
        <sz val="12"/>
        <rFont val="Arial"/>
        <family val="2"/>
      </rPr>
      <t>durch den Netzbetreiber</t>
    </r>
    <r>
      <rPr>
        <b/>
        <sz val="12"/>
        <rFont val="Arial"/>
        <family val="2"/>
      </rPr>
      <t xml:space="preserve"> für die Nachrüstung der Wechselrichter zusätzlich einzustellenden (eingestellten) Mitarbeiter-
äquivalente</t>
    </r>
  </si>
  <si>
    <t>Mit dem Tabellenblatt werden die gesamten Ist-Kosten für die Nachrüstung von Wechselrichtern erfasst und die Ist-Kosten nach § 10 Abs. 1 SysStabV des Netzbetreibers ausgewiesen.</t>
  </si>
  <si>
    <t>Erläuterungen:</t>
  </si>
  <si>
    <t>Hier ist die Anzahl der insgesamt nachzurüstenden Wechselrichter für das Netzgebiet einzutragen. Diese Anzahl ist der LRegB BW anlagenscharf nachzuweisen.</t>
  </si>
  <si>
    <t>Insgesamt nachzurüstende Wechselrichter [Anzahl]:</t>
  </si>
  <si>
    <t>Anfahrtskosten:</t>
  </si>
  <si>
    <t>Hier ist der angesetzte Stundensatz sowie der durchschnittliche Zeitbedarf je Wechselrichter zur Ermittlung der Anfahrtskosten anzugeben.</t>
  </si>
  <si>
    <t>Weiterhin soll die Angabe erfolgen, ob es sich bei dem angegebenen Satz um einen Durchschnittswert individueller Werte oder um einen einheitlich pauschalen Kostensatz handelt.</t>
  </si>
  <si>
    <t>Personalkosten:</t>
  </si>
  <si>
    <t>Hier ist der angesetzte Stundensatz sowie der durchschnittliche Zeitbedarf je Wechselrichter zur Ermittlung der Personalkosten anzugeben.</t>
  </si>
  <si>
    <t>Weiterhin soll die Angabe erfolgen, ob es sich bei dem angegebenen Satz um einen Durchschnittswert oder um einen pauschalen Kostensatz handelt.</t>
  </si>
  <si>
    <t>Hier sind die angesetzten Abrechnungskosten anzugeben. Weiterhin soll die Angabe erfolgen, ob es sich bei dem angegebenen Satz um einen Durchschnittswert oder um einen pauschalen Kostensatz handelt.</t>
  </si>
  <si>
    <t>Abrechnung:</t>
  </si>
  <si>
    <r>
      <rPr>
        <u/>
        <sz val="12"/>
        <rFont val="Arial"/>
        <family val="2"/>
      </rPr>
      <t>Sonstige Kosten [EURO / Wechselrichter]</t>
    </r>
    <r>
      <rPr>
        <b/>
        <sz val="12"/>
        <rFont val="Arial"/>
        <family val="2"/>
      </rPr>
      <t>:</t>
    </r>
  </si>
  <si>
    <t>Hier sind für die nachzurüstenden Wechselrichter die Leistungserbringer zu kategorisieren.</t>
  </si>
  <si>
    <t>Hier sind die durch die Berücksichtigung des Wunsches des Anlagenbetreibers bei der Auswahl der fachkundigen Person zur Durchführung der Nachrüstung entstehenden Zusatzkosten anzugeben.</t>
  </si>
  <si>
    <r>
      <rPr>
        <b/>
        <u/>
        <sz val="12"/>
        <rFont val="Arial"/>
        <family val="2"/>
      </rPr>
      <t>…</t>
    </r>
    <r>
      <rPr>
        <u/>
        <sz val="12"/>
        <rFont val="Arial"/>
        <family val="2"/>
      </rPr>
      <t xml:space="preserve"> davon durch gem. § 8 Abs.1 SysStabV entstehende zusätzliche Kosten durch Berücksichtigung des Wunsches des Anlagenbetreibers bei der Auswahl der fachkundigen Person zur Durchführung der Nachrüstung [EURO]:</t>
    </r>
  </si>
  <si>
    <t>Hier können "sonstige" Kosten je Wechselrichter angegeben werden. Die "sonstigen" Kosten sind detailliert in Spalte R zu beschreiben; alternativ kann eine separate Bescheibung beigefügt werden.</t>
  </si>
  <si>
    <t>davon 50%</t>
  </si>
  <si>
    <t>Umsatzerlöse</t>
  </si>
  <si>
    <t>1.1.a</t>
  </si>
  <si>
    <t>1.1.b</t>
  </si>
  <si>
    <t>1.1.2.a</t>
  </si>
  <si>
    <t>1.1.2.b</t>
  </si>
  <si>
    <t>1.1.3.a</t>
  </si>
  <si>
    <t>1.1.3.b</t>
  </si>
  <si>
    <t>Sonstiges</t>
  </si>
  <si>
    <t>Stimmen die oben dargestellten Umsatzerlöse mit dem (testierten) Tätigkeitsabschluss nach § 6b EnWG überein?
Wenn nein, sind die Gründe hierfür darzulegen.</t>
  </si>
  <si>
    <t>Sind in den Erlösen aus Netzentgelten erlösmindernde Buchungen (z. B. aufgrund Forderungsausfalls) vorgenommen worden?
Wenn ja, sind diese Buchungen detailiert darzulegen und ggf. zu erläutern.</t>
  </si>
  <si>
    <t>Übersteigen die sonstigen Umsatzerlöse 1 % der Erlöse aus Netzentgelten?
Wenn ja, sind die sonstigen Umsatzerlöse detailiert darzulegen und ggf. zu erläutern.</t>
  </si>
  <si>
    <t>Mitteilung der für die Führung des Regulierungskontos notwendigen Daten des Kalenderjahres</t>
  </si>
  <si>
    <t xml:space="preserve">   davon aus den Vorjahren</t>
  </si>
  <si>
    <t>Sind in den sonstigen Umsatzerlösen erlösmindernde Buchungen (z. B. aufgrund Forderungsausfalls) vorgenommen worden?
Wenn ja, sind die sonstigen Umsatzerlöse detailiert darzulegen und ggf. zu erläutern.</t>
  </si>
  <si>
    <r>
      <rPr>
        <b/>
        <u/>
        <sz val="12"/>
        <rFont val="Arial"/>
        <family val="2"/>
      </rPr>
      <t>Summe</t>
    </r>
    <r>
      <rPr>
        <b/>
        <sz val="12"/>
        <rFont val="Arial"/>
        <family val="2"/>
      </rPr>
      <t xml:space="preserve"> der Erlöse</t>
    </r>
  </si>
  <si>
    <t>Ermittlung der Differenz für § 5 Abs. 1 S. 2 ARegV (hier nach § 11 Abs. 2 S. 1 Nr. 5 ARegV)</t>
  </si>
  <si>
    <t>tatsächlich entstandene Kosten</t>
  </si>
  <si>
    <t>in der Erlösobergrenze enthaltener Ansatz</t>
  </si>
  <si>
    <t>Anzahl Anlagen</t>
  </si>
  <si>
    <t>Anlagen im Höchstspannungsnetz, die vor dem 1. September 2004 in Betrieb genommen wurden</t>
  </si>
  <si>
    <t>Anlagen nach § 2 Abs. 2 Nr. 1a</t>
  </si>
  <si>
    <t>Anlagen nach § 2 Abs. 2 Nr. 1b</t>
  </si>
  <si>
    <t>Anlagen nach § 2 Abs. 2 Nr. 2</t>
  </si>
  <si>
    <t>Anlagen nach § 2 Abs. 2 Nr. 3</t>
  </si>
  <si>
    <t>Anlagen nach § 2 Abs. 2 Nr. 4</t>
  </si>
  <si>
    <t>Anlagen nach § 2 Abs. 2 Nr. 5</t>
  </si>
  <si>
    <t>§ 14 SysStabV
(Entkupplungsschutzeinrichtungen)</t>
  </si>
  <si>
    <t>Anlagen im Hochspannungsnetz, die vor dem 1. September 2004 in Betrieb genommen wurden</t>
  </si>
  <si>
    <t>Anlagen im Mittelspannungsnetz, die vor dem 1. Januar 2009 in Betrieb genommen wurden</t>
  </si>
  <si>
    <t>Anlagen im Niederspannungsnetz, die vor dem 1. Juli 2012 in Betrieb genommen wurden</t>
  </si>
  <si>
    <t>Elektrische Messeinrichtungen, die keine modernen Messeinrichtungen im Sinne des § 2 Nr. 15 MsbG sind</t>
  </si>
  <si>
    <t>Messsysteme nach §§ 21 c, d EnWG a.F., die keine modernen Messeinrichtungen im Sinne des § 2 Nr. 15 MsbG sind</t>
  </si>
  <si>
    <t>Erlöse aus Speicherentgelt gemäß § 19 Abs. 4 StromNEV</t>
  </si>
  <si>
    <t>Messstellenbetrieb (inkl. Messung)</t>
  </si>
  <si>
    <t>Erlöse aus Netzentgelten (mit Messstellenbetrieb (inkl. Messung))</t>
  </si>
  <si>
    <t>Jahr</t>
  </si>
  <si>
    <t>Erlöse
Messstellenbetrieb (inkl. Messung)</t>
  </si>
  <si>
    <t>KWK-Anlagen</t>
  </si>
  <si>
    <t>Sonstige Anlagen</t>
  </si>
  <si>
    <t>Rückspeisung</t>
  </si>
  <si>
    <t>Erlöse Messstellenbetrieb (inkl. Messung)</t>
  </si>
  <si>
    <t xml:space="preserve">Messstellenbetrieb </t>
  </si>
  <si>
    <t>(inkl. Messung)</t>
  </si>
  <si>
    <r>
      <t xml:space="preserve">Leistungspreissystem für Entnahme </t>
    </r>
    <r>
      <rPr>
        <b/>
        <sz val="12"/>
        <color indexed="10"/>
        <rFont val="Arial"/>
        <family val="2"/>
      </rPr>
      <t>mit</t>
    </r>
    <r>
      <rPr>
        <b/>
        <sz val="12"/>
        <rFont val="Arial"/>
        <family val="2"/>
      </rPr>
      <t xml:space="preserve"> Leistungsmessung</t>
    </r>
  </si>
  <si>
    <r>
      <t xml:space="preserve">Entnahme </t>
    </r>
    <r>
      <rPr>
        <b/>
        <sz val="12"/>
        <color indexed="10"/>
        <rFont val="Arial"/>
        <family val="2"/>
      </rPr>
      <t>ohne</t>
    </r>
    <r>
      <rPr>
        <b/>
        <sz val="12"/>
        <rFont val="Arial"/>
        <family val="2"/>
      </rPr>
      <t xml:space="preserve"> Leistungsmessung</t>
    </r>
  </si>
  <si>
    <r>
      <t xml:space="preserve">Entnahme durch Elektro-Speicherheizungen </t>
    </r>
    <r>
      <rPr>
        <b/>
        <sz val="12"/>
        <color indexed="10"/>
        <rFont val="Arial"/>
        <family val="2"/>
      </rPr>
      <t>ohne</t>
    </r>
    <r>
      <rPr>
        <b/>
        <sz val="12"/>
        <rFont val="Arial"/>
        <family val="2"/>
      </rPr>
      <t xml:space="preserve"> Leistungsmessung</t>
    </r>
  </si>
  <si>
    <r>
      <t xml:space="preserve">Entnahme durch sonstige unterbrechbare Verbrauchseinrichtungen, 
(z.B. Elektro-Wärmepumpen) </t>
    </r>
    <r>
      <rPr>
        <b/>
        <sz val="12"/>
        <color indexed="10"/>
        <rFont val="Arial"/>
        <family val="2"/>
      </rPr>
      <t>ohne</t>
    </r>
    <r>
      <rPr>
        <b/>
        <sz val="12"/>
        <rFont val="Arial"/>
        <family val="2"/>
      </rPr>
      <t xml:space="preserve"> Leistungsmessung</t>
    </r>
  </si>
  <si>
    <r>
      <t xml:space="preserve">Monatsleistungspreissystem für Entnahme </t>
    </r>
    <r>
      <rPr>
        <b/>
        <sz val="12"/>
        <color indexed="10"/>
        <rFont val="Arial"/>
        <family val="2"/>
      </rPr>
      <t>mit</t>
    </r>
    <r>
      <rPr>
        <b/>
        <sz val="12"/>
        <rFont val="Arial"/>
        <family val="2"/>
      </rPr>
      <t xml:space="preserve"> Leistungsmessung</t>
    </r>
  </si>
  <si>
    <r>
      <t xml:space="preserve">Jahresleistungspreissystem für Entnahme </t>
    </r>
    <r>
      <rPr>
        <b/>
        <sz val="12"/>
        <color indexed="10"/>
        <rFont val="Arial"/>
        <family val="2"/>
      </rPr>
      <t>mit</t>
    </r>
    <r>
      <rPr>
        <b/>
        <sz val="12"/>
        <rFont val="Arial"/>
        <family val="2"/>
      </rPr>
      <t xml:space="preserve"> Leistungsmessung - Netzreservekapazität</t>
    </r>
  </si>
  <si>
    <r>
      <t xml:space="preserve">Entgelte - 
Entnahme und Einspeisung </t>
    </r>
    <r>
      <rPr>
        <b/>
        <sz val="12"/>
        <color indexed="10"/>
        <rFont val="Arial"/>
        <family val="2"/>
      </rPr>
      <t>mit</t>
    </r>
    <r>
      <rPr>
        <b/>
        <sz val="12"/>
        <rFont val="Arial"/>
        <family val="2"/>
      </rPr>
      <t xml:space="preserve"> Lastgangzählung</t>
    </r>
  </si>
  <si>
    <t>Aufschlag bei abweichender Spannungsebene
von Entnahme und Messung</t>
  </si>
  <si>
    <r>
      <t xml:space="preserve">Entgelte - 
Entnahme und Einspeisung </t>
    </r>
    <r>
      <rPr>
        <b/>
        <sz val="12"/>
        <color indexed="10"/>
        <rFont val="Arial"/>
        <family val="2"/>
      </rPr>
      <t>ohne</t>
    </r>
    <r>
      <rPr>
        <b/>
        <sz val="12"/>
        <rFont val="Arial"/>
        <family val="2"/>
      </rPr>
      <t xml:space="preserve"> Lastgangzählung</t>
    </r>
  </si>
  <si>
    <t>Entgelte für Blindstrom</t>
  </si>
  <si>
    <t>Sonstige Entgelte</t>
  </si>
  <si>
    <t>Erlöse aus individuellen Netzentgeltvereinbarungen (§§ 14 Abs. 2, 19 Abs. 2 und 3 StromNEV)</t>
  </si>
  <si>
    <t>!!! Eingabe nur bei Teilnahme am Regelverfahren !!!</t>
  </si>
  <si>
    <t>Sonstiges (Netzentgelte)</t>
  </si>
  <si>
    <t>1.1</t>
  </si>
  <si>
    <t>1.1.2</t>
  </si>
  <si>
    <t>1.1.3</t>
  </si>
  <si>
    <t>1.2</t>
  </si>
  <si>
    <t>1.3</t>
  </si>
  <si>
    <t>1.4</t>
  </si>
  <si>
    <t>1.5</t>
  </si>
  <si>
    <t>§ 5 Abs. 1 S. 2 ARegV [€]</t>
  </si>
  <si>
    <t>[€]</t>
  </si>
  <si>
    <t>Zugang NAKB/BKZ
[€]</t>
  </si>
  <si>
    <t>Auflösung
NAKB/BKZ
[€]</t>
  </si>
  <si>
    <t>Restwert
NAKB/BKZ
[€]</t>
  </si>
  <si>
    <t>Ist-Kosten nach § 5 Abs. 1 S. 2 ARegV [€]</t>
  </si>
  <si>
    <t>In der Erlösobergrenze enthaltene Ansätze [€]</t>
  </si>
  <si>
    <t>Differenz [€]</t>
  </si>
  <si>
    <t>… davon durch gem. § 8 Abs.1 SysStabV entstehende zusätzliche Kosten durch Berücksichtigung des Wunsches des Anlagen-
betreibers bei der Auswahl der fachkundigen Person zur Durchführung der Nachrüstung
[€]</t>
  </si>
  <si>
    <t>Ist-Kosten für die Nachrüstung von Wechselrichtern nach § 10 Abs. 1 SysStabV abzgl. der Zusatzkosten gem. § 8 Abs.1 SysStabV (Wunsch des Anlagen-
betreibers bei der Auswahl des Leistungs-
erbringers)
[€]</t>
  </si>
  <si>
    <t>geltend gemachte Kosten
[€]</t>
  </si>
  <si>
    <t>erstattete Kosten durch den ÜNB
[€]</t>
  </si>
  <si>
    <t>Sonstige Messeinrichtungen, die keine modernen Messeinrichtungen im Sinne des § 2 Nr. 15 MsbG sind:</t>
  </si>
  <si>
    <t>Sonstige:</t>
  </si>
  <si>
    <t>Ermittlung der Differenz für § 5 Abs. 1 S. 2 ARegV (hier nach § 11 Abs. 2 S. 1 Nr. 8 ARegV)</t>
  </si>
  <si>
    <t>Netz-/Umspannebene,
in die eingespeist wird</t>
  </si>
  <si>
    <t>USp. Höchst- / Hochspannung (HöS/HS)</t>
  </si>
  <si>
    <t>USp. Hoch- / Mittelspannung (HS/MS)</t>
  </si>
  <si>
    <t>USp. Mittel- / Niederspannung (MS/NS)</t>
  </si>
  <si>
    <t>Niederspannung (NS )</t>
  </si>
  <si>
    <t>maximale Netzlast
[kW]</t>
  </si>
  <si>
    <t>maximale Bezugslast
[kW]</t>
  </si>
  <si>
    <t>EE-Anlagen - Bestand sowie Neu nicht volatil</t>
  </si>
  <si>
    <t>EE-Anlagen - Bestand volatil</t>
  </si>
  <si>
    <t>EE-Anlagen - Neu volatil</t>
  </si>
  <si>
    <t>Ermittlung der Differenz gemäß § 5 Abs. 1 S.3 ARegV</t>
  </si>
  <si>
    <t>Anzahl der Mess-
einrichtungen zum 31.12.2017
[Stück]</t>
  </si>
  <si>
    <t>Anzahl der Mess-
einrichtungen zum 31.12.2018
[Stück]</t>
  </si>
  <si>
    <t>Für das Kalenderjahr bei effizienter Leistungserbringung entstehende Kosten des konventionellen Messstellenbetriebs (einschließlich Messung) (§ 5 Abs. 1 S. 3 ARegV).
Dies entspricht den zulässigen Erlösen des konventionellen Messstellenbetriebs (einschließlich Messung) im Kalenderjahr unter Berücksichtigung der Abgänge von Anschlussnutzern, die zu anderen Messstellenbetreibern wechseln oder vom grundzuständigen Messstellenbetreiber für moderne Messeinrichtungen und intelligente Messsysteme (gMSB für mME und iMSys) betreut werden.</t>
  </si>
  <si>
    <r>
      <t xml:space="preserve">In der Erlösobergrenze 2018 enthaltener Ansatz der Kosten des </t>
    </r>
    <r>
      <rPr>
        <u/>
        <sz val="10"/>
        <rFont val="Arial"/>
        <family val="2"/>
      </rPr>
      <t>Messstellenbetriebs (einschließlich Messung)</t>
    </r>
  </si>
  <si>
    <r>
      <t xml:space="preserve">davon durch Änderung der Zahl der Anschlussnutzer </t>
    </r>
    <r>
      <rPr>
        <sz val="10"/>
        <color indexed="60"/>
        <rFont val="Arial"/>
        <family val="2"/>
      </rPr>
      <t>mit konventionellen Messgeräten</t>
    </r>
    <r>
      <rPr>
        <sz val="10"/>
        <rFont val="Arial"/>
        <family val="2"/>
      </rPr>
      <t xml:space="preserve"> verursacht, bei denen der 
Netzbetreiber Messung oder Messstellenbetrieb durchführt</t>
    </r>
  </si>
  <si>
    <r>
      <t xml:space="preserve">      davon durch Änderung der Zahl der Anschlussnutzer verursacht, bei denen der 
      Zähler durch eine </t>
    </r>
    <r>
      <rPr>
        <sz val="10"/>
        <color indexed="60"/>
        <rFont val="Arial"/>
        <family val="2"/>
      </rPr>
      <t>moderne Messeinrichtung im Sinne des § 2 Nr. 15 MsbG i.V.m. § 61 Abs.1 Nr. 4 MsbG 
      (Speichertiefe f. mME)</t>
    </r>
    <r>
      <rPr>
        <sz val="10"/>
        <rFont val="Arial"/>
        <family val="2"/>
      </rPr>
      <t xml:space="preserve"> oder ein </t>
    </r>
    <r>
      <rPr>
        <sz val="10"/>
        <color indexed="60"/>
        <rFont val="Arial"/>
        <family val="2"/>
      </rPr>
      <t>intelligentes Messsystem im Sinne des § 2 Nr. 7 MsbG</t>
    </r>
    <r>
      <rPr>
        <sz val="10"/>
        <rFont val="Arial"/>
        <family val="2"/>
      </rPr>
      <t xml:space="preserve"> ersetzt wurde</t>
    </r>
  </si>
  <si>
    <t>Ausfüllhilfe</t>
  </si>
  <si>
    <t>Die in diesem Tabellenblatt abgefragten Daten dienen der Ermittlung der Kostendifferenz gemäß § 5 Abs. 1 S. 3 u. 4 ARegV.</t>
  </si>
  <si>
    <t>§ 5 Abs.1 Satz 3 ARegV:</t>
  </si>
  <si>
    <t xml:space="preserve">Wegen der Veränderung der Zahl der Anschlussnutzer, bei denen der Messstellenbetrieb durch den Netzbetreiber durchgeführt wird, ist die Kostendifferenz in das Regulierungskonto einzustellen.
Dies entspricht gemäß § 5 Abs. 1 S. 3 ARegV der Differenz zwischen den für das Kalenderjahr bei effizienter Leistungsergbringung entstandenen Kosten des Messstellenbetriebs und den in der Erlösobergrenze diesbezüglich enthaltenen Ansätzen. Dies gilt nur, wenn es sich nicht um Kosten für den Messstellenbetrieb von modernen Messeinrichtungen und intelligenten Messsystemen im Sinne des Messstellenbetriebsgesetzes handelt.
Die Kosten für Messung sind mit den Kosten für Messstellenbetrieb zusammen zu fassen.
Die Eintragungen sind so vorzunehmen, dass sich die Änderung der Zahl der Anschlussnutzer auf das gesamte Netzgebiet zum 31.12.2018 bezieht, d.h. inklusive der Netzübergänge (Netzzugänge und Netzabgänge) . </t>
  </si>
  <si>
    <t xml:space="preserve">
Zelle E4:
</t>
  </si>
  <si>
    <t>In dieser Zelle sind die Kosten des Netzbetreibers anzusetzen, die für den Messstellenbetrieb und die Messung von konventionellen Messeinrichtungen in dem jeweiligen Kalenderjahr entstanden sind. Im Vergleich zu den in der verprobten EOG enthaltenen Ansätzen (Zelle E5) können sich diese Kosten des jeweiligen Kalenderjahres durch Veränderungen der Zahl der Anschlussnutzer verringert oder erhöht haben. Die Zahl der Anschlussnutzer verändert sich dabei insbesondere wenn Anschlussnutzer zu anderen Messstellenbetreibern wechseln oder durch den Einbau einer mME oder eines iMSys auf den gMSB für mME und iMSys übergehen.</t>
  </si>
  <si>
    <t>Zelle E5:</t>
  </si>
  <si>
    <t>In dieser Zelle sind die in der verprobten EOG 2018 enthaltene Ansätze der Kosten des Messstellenbetriebs (einschließlich Messung) anzugeben.</t>
  </si>
  <si>
    <t xml:space="preserve">Zelle E7:
</t>
  </si>
  <si>
    <t>In dieser Zelle sind die Kosten des Netzbetreibers anzugeben, die auf die Veränderung der Zahl der Anschlussnutzer mit konventionellen Messeinrichtungen zurückzuführen sind, insbesondere durch Wechsel des Messstellenbetreibers.</t>
  </si>
  <si>
    <t>Zelle F7 und G7:</t>
  </si>
  <si>
    <t xml:space="preserve">In diesen Zellen ist die Gesamtzahl der in Betrieb befindlichen konventionellen Messeinrichtungen zum jeweiligen Stichtag einzutragen. </t>
  </si>
  <si>
    <t>Zelle F8 und G8:</t>
  </si>
  <si>
    <t>In diesen Zellen ist die Gesamtzahl der in Betrieb befindlichen modernen Messeinrichtungen und intelligenten Messsysteme einzutragen.</t>
  </si>
  <si>
    <t xml:space="preserve">Zelle E8:
</t>
  </si>
  <si>
    <t xml:space="preserve">In dieser Zelle sind die Kosten anzugeben, die auf Veränderungen in der Zahl der Anschlussnutzer mit konventionellen Messeinrichtungen zurückzuführen sind, dadurch dass der gMsb für mME oder iMSys eine mME oder ein iMSys einbaut. Diese Kosten des grundzuständigen Messstellenbetriebs für mME und iMSys sind gemäß § 7 Abs. 2 MsbG nicht mehr in den Netzentgelten zu berücksichtigen, sondern dem gMsb für mME und iMSys zuzuordnen. </t>
  </si>
  <si>
    <t>§ 5 Abs.1 Satz 4 ARegV:</t>
  </si>
  <si>
    <t>In diesem Tabellenblatt ist der Tätigkeitsabschluss für den grundzuständigen Messstellenbetrieb von modernen Messeinrichtungen und intelligenten Messsystem gemäß § 3 Abs. 4 MsbG darzustellen.</t>
  </si>
  <si>
    <t>§ 3 Abs. 4 MsbG:</t>
  </si>
  <si>
    <t>Gemäß § 3 Abs. 4 MsbG sind für den grundzuständigen Messstellenbetrieb von modernen Messeinrichtungen und intelligenten Messsystemen eigene Konten zu führen und ein eigener Tätigkeitsabschluss zu erstellen. 
Bitte befüllen Sie im Tätigkeitsabschluss nur die relevanten Positionen für den grundzuständigen Messstellenbetrieb von modernen Messeinrichtungen und intelligenten Messsystemen.</t>
  </si>
  <si>
    <t>Erhebungsbogen nach § 5 ARegV "Regulierungskonto (Strom)"</t>
  </si>
  <si>
    <t>II. Bestimmung der Jahresdifferenz</t>
  </si>
  <si>
    <t>Mengenabgleich</t>
  </si>
  <si>
    <t>Erforderliche Inanspruchnahme vorgelagerter Netzebenen 
gemäß §11 Abs. 2 Satz 1 Nr. 4 ARegV</t>
  </si>
  <si>
    <t>Baukostenzuschüsse/ Netzanschlusskostenbeiträge</t>
  </si>
  <si>
    <t>in EOG enthaltene Ansätze</t>
  </si>
  <si>
    <t>I. Angaben zum Netzbetreiber</t>
  </si>
  <si>
    <t>Vermiedene Netzentgelte gemäß § 11 Abs. 2 Satz 1 Nr. 8 ARegV</t>
  </si>
  <si>
    <t>Kostenveränderung im Bereich Messstellenbetrieb (inkl. Messung)</t>
  </si>
  <si>
    <t>MSB (inkl. Messung)</t>
  </si>
  <si>
    <t>Die Kostendifferenzen, die laut § 5 Abs. 1 S. 4 ARegV auf Grund eines Wechsels des Messstellenbetreibers für konventionelle Zähler, einer Schätzung des Verbrauches im Vorjahr auf Grund nicht vorhandener Verbrauchsdaten oder Mehrfachablesung auf Wunsch des Kunden entstehen, sind im Tabellenblatt "Sonstiges" anzugeben. Dies gilt ebenfalls nur, in soweit es sich nicht um Kosten für den Messstellenbetrieb von modernen Messeinrichtungen und intelligenten Messsystemen im Sinne des Messstellenbetriebsgesetzes handelt.</t>
  </si>
  <si>
    <t>tatsächlich entstandene Erlöse</t>
  </si>
  <si>
    <r>
      <t xml:space="preserve">Gemäß § 3 Abs. 4 MsbG sind für den grundzuständigen Messstellenbetrieb von modernen Messeinrichtungen und intelligenten Messsystemen eigene Konten zu führen und ein eigener Tätigkeitsabschluss zu erstellen. 
</t>
    </r>
    <r>
      <rPr>
        <b/>
        <sz val="10"/>
        <color indexed="60"/>
        <rFont val="Arial"/>
        <family val="2"/>
      </rPr>
      <t>Bitte befüllen Sie im Tätigkeitsabschluss nur die relevanten Positionen für den grundzuständigen Messstellenbetrieb von modernen Messeinrichtungen und intelligenten Messsystemen.</t>
    </r>
    <r>
      <rPr>
        <sz val="10"/>
        <rFont val="Arial"/>
        <family val="2"/>
      </rPr>
      <t xml:space="preserve">
</t>
    </r>
  </si>
  <si>
    <t>Ziffer</t>
  </si>
  <si>
    <t>Position</t>
  </si>
  <si>
    <t>Messstellen-
betrieb
(§ 3 Abs. 4 MsbG)
davon Elektrizität
[EUR]</t>
  </si>
  <si>
    <t>1.1.</t>
  </si>
  <si>
    <t>Erlöse aus Netzentgelten Elektrizität (inkl. Messung und Messstellenbetrieb)</t>
  </si>
  <si>
    <t>1.2.</t>
  </si>
  <si>
    <t>Erlöse aus Vereinbarungen gemäß § 14 Abs. 2 StromNEV</t>
  </si>
  <si>
    <t>1.3.</t>
  </si>
  <si>
    <t>Erlöse gemäß § 3 KAV</t>
  </si>
  <si>
    <t>1.4.</t>
  </si>
  <si>
    <t>Erlöse aus Vereinbarungen gemäß § 19 Abs. 2 S. 1 StromNEV</t>
  </si>
  <si>
    <t>1.5.</t>
  </si>
  <si>
    <t>Erlöse aus Vereinbarungen gemäß § 19 Abs. 2 S. 2 StromNEV</t>
  </si>
  <si>
    <t>1.6.</t>
  </si>
  <si>
    <t>Erlöse aus der Überlassung singulär genutzter Betriebsmittel gemäß § 19 Abs. 3 StromNEV</t>
  </si>
  <si>
    <t>1.7.</t>
  </si>
  <si>
    <t>Erlöse aus Vereinbarungen gemäß § 19 Abs. 4 StromNEV</t>
  </si>
  <si>
    <t>1.8.</t>
  </si>
  <si>
    <t>Erlöse aus Rückspeisung an den vorgelagerten Netzbetreiber</t>
  </si>
  <si>
    <t>1.9.</t>
  </si>
  <si>
    <t>sonstige Erlöse aus Netzentgelten Elektrizität</t>
  </si>
  <si>
    <t>1.10.</t>
  </si>
  <si>
    <t>Erlöse aus sonstigen Netzentgelten (z. B. Gas)</t>
  </si>
  <si>
    <t>1.11.</t>
  </si>
  <si>
    <t>erhobene Konzessionsabgaben</t>
  </si>
  <si>
    <t>1.12.</t>
  </si>
  <si>
    <t>1.12.a.</t>
  </si>
  <si>
    <t xml:space="preserve"> davon aus Weitergabe des aufgenommenen EEG-Stroms</t>
  </si>
  <si>
    <t>1.13.</t>
  </si>
  <si>
    <t>1.13.a.</t>
  </si>
  <si>
    <t xml:space="preserve"> davon aus KWK-Stromverkauf (§ 4 Abs. 2 KWKG)</t>
  </si>
  <si>
    <t>1.13.b.</t>
  </si>
  <si>
    <t xml:space="preserve"> davon aus Ausgleichszahlungen von ÜNB (§ 28 Abs. 1 KWKG)</t>
  </si>
  <si>
    <t>1.14.</t>
  </si>
  <si>
    <t>sonstige Erlöse (nicht aus Netzentgelten)</t>
  </si>
  <si>
    <t>Bestandsveränderungen</t>
  </si>
  <si>
    <t>aktivierte Eigenleistungen</t>
  </si>
  <si>
    <t>sonstige betriebliche Erträge</t>
  </si>
  <si>
    <t>4.1.</t>
  </si>
  <si>
    <t>Erträge aus der Auflösung von Netzanschlusskostenbeiträgen</t>
  </si>
  <si>
    <t>4.2.</t>
  </si>
  <si>
    <t>Erträge aus der Auflösung von Baukostenzuschüssen</t>
  </si>
  <si>
    <t>4.3.</t>
  </si>
  <si>
    <t>Erträge aus Auflösungen von Rückstellungen</t>
  </si>
  <si>
    <t>4.4.</t>
  </si>
  <si>
    <t>Erträge aus Blindstrom</t>
  </si>
  <si>
    <t>4.5.</t>
  </si>
  <si>
    <t>Erträge aus der Auflösung von Wertberichtigungen auf Forderungen</t>
  </si>
  <si>
    <t>4.6.</t>
  </si>
  <si>
    <t>andere sonstige betriebliche Erträge</t>
  </si>
  <si>
    <t>Materialkosten</t>
  </si>
  <si>
    <t>5.1.</t>
  </si>
  <si>
    <t>Aufwendungen für Roh-, Hilfs- und Betriebsstoffe</t>
  </si>
  <si>
    <t>5.1.1.</t>
  </si>
  <si>
    <t>Aufwendungen für die Beschaffung von Verlustenergie</t>
  </si>
  <si>
    <t>5.1.2.</t>
  </si>
  <si>
    <t>Aufwendungen für Stromeinspeisung durch Betreiber dezentraler Erzeugungsanlagen</t>
  </si>
  <si>
    <t>5.1.2.1.</t>
  </si>
  <si>
    <t>nach EEG (exklusive Einspeisemanagement-Maßnahmen)</t>
  </si>
  <si>
    <t>5.1.2.2.</t>
  </si>
  <si>
    <t>nach KWKG</t>
  </si>
  <si>
    <t>5.1.2.3.</t>
  </si>
  <si>
    <t>nach § 18 StromNEV</t>
  </si>
  <si>
    <t>5.1.2.4.</t>
  </si>
  <si>
    <t>Einspeisemanagement-Maßnahmen</t>
  </si>
  <si>
    <t>5.1.3.</t>
  </si>
  <si>
    <t>Betriebsverbrauch</t>
  </si>
  <si>
    <t>5.1.4.</t>
  </si>
  <si>
    <t>Aufwendungen für Differenz-Bilanzkreise bzw. Aufwendungen für den Ausgleich von Abweichungen bei Standardlastprofilen</t>
  </si>
  <si>
    <t>5.1.5.</t>
  </si>
  <si>
    <t>5.2.</t>
  </si>
  <si>
    <t>Aufwendungen für bezogene Leistungen</t>
  </si>
  <si>
    <t>5.2.1.</t>
  </si>
  <si>
    <t>Aufwendungen an vorgelagerten Netzbetreiber</t>
  </si>
  <si>
    <t>5.2.1.a.</t>
  </si>
  <si>
    <t xml:space="preserve"> davon Aufwendungen für Netzreservekapazität</t>
  </si>
  <si>
    <t>5.2.1.b.</t>
  </si>
  <si>
    <t xml:space="preserve"> davon Aufwendungen gemäß § 14 Abs. 2 StromNEV (Pancaking)</t>
  </si>
  <si>
    <t>5.2.1.c.</t>
  </si>
  <si>
    <t xml:space="preserve"> davon Aufwendungen für unterspannungsseitige Messung</t>
  </si>
  <si>
    <t>5.2.1.d.</t>
  </si>
  <si>
    <t xml:space="preserve"> davon Aufwendungen für Blindstrom gegenüber dem vorgelagerten Netzbetreiber</t>
  </si>
  <si>
    <t>5.2.1.e.</t>
  </si>
  <si>
    <t xml:space="preserve"> davon Aufwendungen für singulär genutzte Betriebsmittel gemäß § 19 Abs. 3 StromNEV</t>
  </si>
  <si>
    <t>5.2.2.</t>
  </si>
  <si>
    <t>Aufwendungen für Blindstrom gegenüber Dritten</t>
  </si>
  <si>
    <t>5.2.3.</t>
  </si>
  <si>
    <t>Aufwendungen für überlassene Netzinfrastruktur</t>
  </si>
  <si>
    <t>5.2.4.</t>
  </si>
  <si>
    <t>Aufwendungen für durch Dritte erbrachte Betriebsführung</t>
  </si>
  <si>
    <t>5.2.5.</t>
  </si>
  <si>
    <t>Aufwendungen für durch Dritte erbrachte Wartungs- und Instandhaltungsleistungen</t>
  </si>
  <si>
    <t>5.2.6.</t>
  </si>
  <si>
    <t>6.1.</t>
  </si>
  <si>
    <t>Löhne und Gehälter</t>
  </si>
  <si>
    <t>6.2.</t>
  </si>
  <si>
    <t>Soziale Abgaben und Aufwendungen für Altersversorgung und für Unterstützung</t>
  </si>
  <si>
    <t>6.2.1.</t>
  </si>
  <si>
    <t>Altersversorgung</t>
  </si>
  <si>
    <t>6.2.2.</t>
  </si>
  <si>
    <t>soziale Abgaben und sonstige Aufwendungen</t>
  </si>
  <si>
    <t>Abschreibungen</t>
  </si>
  <si>
    <t>7.1.</t>
  </si>
  <si>
    <t>Abschreibungen immaterielles Anlagevermögen</t>
  </si>
  <si>
    <t>7.1.1.</t>
  </si>
  <si>
    <t>Konzessionen, gewerbliche Schutzrechte und ähnliche Rechte und Werte sowie Lizenzen an solchen Rechten und Werten</t>
  </si>
  <si>
    <t>7.1.2.</t>
  </si>
  <si>
    <t>7.2.</t>
  </si>
  <si>
    <t>Abschreibungen Sachanlagevermögen</t>
  </si>
  <si>
    <t>7.3.</t>
  </si>
  <si>
    <t>Abschreibungen Umlaufvermögen</t>
  </si>
  <si>
    <t>Sonstige betriebliche Aufwendungen</t>
  </si>
  <si>
    <t>8.1.</t>
  </si>
  <si>
    <t>Konzessionsabgaben</t>
  </si>
  <si>
    <t>8.2.</t>
  </si>
  <si>
    <t>Mieten, sonstige Pachtzinsen, sonstige Leasingraten, Gebühren und Beiträge</t>
  </si>
  <si>
    <t>8.3.</t>
  </si>
  <si>
    <t>Versicherungen</t>
  </si>
  <si>
    <t>8.4.</t>
  </si>
  <si>
    <t>Bürobedarf, Drucksachen und Zeitschriften</t>
  </si>
  <si>
    <t>8.5.</t>
  </si>
  <si>
    <t>Postkosten, Frachtkosten und ähnliche Kosten</t>
  </si>
  <si>
    <t>8.6.</t>
  </si>
  <si>
    <t>Rechts- und Beratungskosten</t>
  </si>
  <si>
    <t>8.7.</t>
  </si>
  <si>
    <t>Sponsoring, Werbung, Spenden</t>
  </si>
  <si>
    <t>8.8.</t>
  </si>
  <si>
    <t>Reisekosten und Auslösungen</t>
  </si>
  <si>
    <t>8.9.</t>
  </si>
  <si>
    <t>Bewirtung und Geschenke</t>
  </si>
  <si>
    <t>8.10.</t>
  </si>
  <si>
    <t>Wartung und Instandsetzung</t>
  </si>
  <si>
    <t>8.11.</t>
  </si>
  <si>
    <t>Einzelwertberichtigungen auf Forderungen</t>
  </si>
  <si>
    <t>8.12.</t>
  </si>
  <si>
    <t>Pauschalwertberichtigungen auf Forderungen</t>
  </si>
  <si>
    <t>8.13.</t>
  </si>
  <si>
    <t>Zahlungen an Städte oder Gemeinden nach Maßgabe von § 5 Abs. 4 StromNEV</t>
  </si>
  <si>
    <t>8.14.</t>
  </si>
  <si>
    <t>Erträge aus Beteiligungen</t>
  </si>
  <si>
    <t>9.a.</t>
  </si>
  <si>
    <t xml:space="preserve"> davon aus verbundenen Unternehmen</t>
  </si>
  <si>
    <t>Erträge aus anderen Wertpapieren und Ausleihungen des Finanzanlagevermögens</t>
  </si>
  <si>
    <t>10.a.</t>
  </si>
  <si>
    <t>11.</t>
  </si>
  <si>
    <t>Sonstige Zinsen und ähnliche Erträge</t>
  </si>
  <si>
    <t>11.1.</t>
  </si>
  <si>
    <t>Erträge aus Finanzanlagen</t>
  </si>
  <si>
    <t>11.1.a.</t>
  </si>
  <si>
    <t xml:space="preserve"> davon Erträge aus verzinslichen Finanzanlagen</t>
  </si>
  <si>
    <t>11.1.b.</t>
  </si>
  <si>
    <t xml:space="preserve"> davon Erträge aus Cash-Pooling</t>
  </si>
  <si>
    <t>11.2.</t>
  </si>
  <si>
    <t>Erträge aus Forderungen und sonstigen Vermögensgegenständen</t>
  </si>
  <si>
    <t>11.2.1.</t>
  </si>
  <si>
    <t>Erträge aus Forderungen aus Lieferungen und Leistungen</t>
  </si>
  <si>
    <t>11.2.2.</t>
  </si>
  <si>
    <t>Erträge aus Forderungen gegen verbundene Unternehmen (z.B. Cash-Pooling)</t>
  </si>
  <si>
    <t>11.2.3.</t>
  </si>
  <si>
    <t>Erträge aus Forderungen gegen Unternehmen, mit denen ein Beteiligungsverhältnis besteht</t>
  </si>
  <si>
    <t>11.2.4.</t>
  </si>
  <si>
    <t>Erträge aus sonstigen Vermögensgegenständen</t>
  </si>
  <si>
    <t>11.3.</t>
  </si>
  <si>
    <t>Erträge aus Wertpapieren</t>
  </si>
  <si>
    <t>11.4.</t>
  </si>
  <si>
    <t>Erträge aus Kassenbestand, Guthaben bei Bundesbank und Kreditinstituten</t>
  </si>
  <si>
    <t>11.5.</t>
  </si>
  <si>
    <t>andere sonstige Zinsen und ähnliche Erträge</t>
  </si>
  <si>
    <t>12.</t>
  </si>
  <si>
    <t>Abschreibungen auf Finanzanlagen und auf Wertpapiere des Umlaufvermögens</t>
  </si>
  <si>
    <t>13.</t>
  </si>
  <si>
    <t>Zinsen und ähnliche Aufwendungen</t>
  </si>
  <si>
    <t>13.1.</t>
  </si>
  <si>
    <t>gegenüber verbundenen Unternehmen</t>
  </si>
  <si>
    <t>13.2.</t>
  </si>
  <si>
    <t>gegenüber Unternehmen, mit denen ein Beteiligungsverhältnis besteht</t>
  </si>
  <si>
    <t>13.3.</t>
  </si>
  <si>
    <t>gegenüber Kreditinstituten</t>
  </si>
  <si>
    <t>13.4.</t>
  </si>
  <si>
    <t>Zinszuführungen zu Rückstellungen</t>
  </si>
  <si>
    <t>13.5.</t>
  </si>
  <si>
    <t>14.</t>
  </si>
  <si>
    <t>Ergebnis der gewöhnlichen Geschäftstätigkeit</t>
  </si>
  <si>
    <t>15.</t>
  </si>
  <si>
    <t>Außerordentliche Erträge</t>
  </si>
  <si>
    <t>16.</t>
  </si>
  <si>
    <t>Außerordentliche Aufwendungen</t>
  </si>
  <si>
    <t>17.</t>
  </si>
  <si>
    <t>Außerordentliches Ergebnis</t>
  </si>
  <si>
    <t>18.</t>
  </si>
  <si>
    <t>Steuern vom Einkommen und vom Ertrag</t>
  </si>
  <si>
    <t>19.</t>
  </si>
  <si>
    <t>Sonstige Steuern</t>
  </si>
  <si>
    <t>20.</t>
  </si>
  <si>
    <t>Erträge aus Verlustübernahme</t>
  </si>
  <si>
    <t>21.</t>
  </si>
  <si>
    <t>Aufwendungen aus Gewinnabführung</t>
  </si>
  <si>
    <t>22.</t>
  </si>
  <si>
    <t>Jahresüberschuss/Jahresfehlbetrag</t>
  </si>
  <si>
    <t>23.</t>
  </si>
  <si>
    <t>Gewinnvortrag aus dem Vorjahr</t>
  </si>
  <si>
    <t>24.</t>
  </si>
  <si>
    <t>Einstellung in Gewinnrücklagen</t>
  </si>
  <si>
    <t>25.</t>
  </si>
  <si>
    <t>Bilanzgewinn</t>
  </si>
  <si>
    <t>GuV MSB</t>
  </si>
  <si>
    <t>Netzentgelte der vorgel. Netz- oder Umspannebene: Leistungspreis des Jahres 
[€/kW]</t>
  </si>
  <si>
    <t>Netzentgelte der vorgel. Netz- oder Umspannebene: Arbeitspreis des Jahres 
[Ct/kWh]</t>
  </si>
  <si>
    <t>Vergütung für die Vermeidungs-
leistung des Jahres 
[€]</t>
  </si>
  <si>
    <t>Vergütung für die Vermeidungs-
arbeit des Jahres
[€]</t>
  </si>
  <si>
    <t>Vergütung für dezentrale Einspeisungen  im Sinne von §18 StromNEV, § 57 Abs. 3 des EEG und § 4 Abs. 3 des KWK-G für das Jahr
[€]</t>
  </si>
  <si>
    <t xml:space="preserve">
[€]</t>
  </si>
  <si>
    <t>VI. Vergütung für dezentrale Einspeisungen nach § 18 StromNEV inkl. vermiedene Netzentgelte nach EEG des Jahres 2018</t>
  </si>
  <si>
    <r>
      <rPr>
        <b/>
        <sz val="10"/>
        <color indexed="60"/>
        <rFont val="Arial"/>
        <family val="2"/>
      </rPr>
      <t>Sollten Sie Angaben zur Ermittlung der Differenz gemäß § 5 Abs. 1 S. 4 ARegV machen wollen, geben Sie diese bitte unter dem Tabellenblatt "Sonstiges" an.</t>
    </r>
    <r>
      <rPr>
        <sz val="10"/>
        <rFont val="Arial"/>
        <family val="2"/>
      </rPr>
      <t xml:space="preserve">
</t>
    </r>
  </si>
  <si>
    <t>17.06.2019/LRegB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</si>
</sst>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5" formatCode="#,##0\ &quot;€&quot;;\-#,##0\ &quot;€&quot;"/>
    <numFmt numFmtId="6" formatCode="#,##0\ &quot;€&quot;;[Red]\-#,##0\ &quot;€&quot;"/>
    <numFmt numFmtId="8" formatCode="#,##0.00\ &quot;€&quot;;[Red]\-#,##0.00\ &quot;€&quot;"/>
    <numFmt numFmtId="42" formatCode="_-* #,##0\ &quot;€&quot;_-;\-* #,##0\ &quot;€&quot;_-;_-* &quot;-&quot;\ &quot;€&quot;_-;_-@_-"/>
    <numFmt numFmtId="44" formatCode="_-* #,##0.00\ &quot;€&quot;_-;\-* #,##0.00\ &quot;€&quot;_-;_-* &quot;-&quot;??\ &quot;€&quot;_-;_-@_-"/>
    <numFmt numFmtId="164" formatCode="#,##0.00_ ;[Red]\-#,##0.00\ "/>
    <numFmt numFmtId="165" formatCode="_([$€]* #,##0.00_);_([$€]* \(#,##0.00\);_([$€]* &quot;-&quot;??_);_(@_)"/>
    <numFmt numFmtId="166" formatCode="#,##0_ ;[Red]\-#,##0\ "/>
    <numFmt numFmtId="167" formatCode="#,##0.00\ &quot;€&quot;"/>
    <numFmt numFmtId="168" formatCode="0.000"/>
    <numFmt numFmtId="169" formatCode="_-* #,##0.00\ &quot;DM&quot;_-;\-* #,##0.00\ &quot;DM&quot;_-;_-* &quot;-&quot;??\ &quot;DM&quot;_-;_-@_-"/>
    <numFmt numFmtId="170" formatCode="&quot; &lt; &quot;#,##0&quot; h/a&quot;"/>
    <numFmt numFmtId="171" formatCode="&quot; &gt; &quot;#,##0&quot; h/a&quot;"/>
    <numFmt numFmtId="172" formatCode="#,##0.00_ ;[Red]\-#,##0.00;\-"/>
    <numFmt numFmtId="173" formatCode="#,##0\ &quot;€&quot;"/>
    <numFmt numFmtId="174" formatCode="0.0%"/>
  </numFmts>
  <fonts count="63" x14ac:knownFonts="1">
    <font>
      <sz val="10"/>
      <name val="Arial"/>
    </font>
    <font>
      <sz val="11"/>
      <color theme="1"/>
      <name val="Calibri"/>
      <family val="2"/>
      <scheme val="minor"/>
    </font>
    <font>
      <sz val="10"/>
      <name val="Arial"/>
      <family val="2"/>
    </font>
    <font>
      <sz val="11"/>
      <name val="Arial"/>
      <family val="2"/>
    </font>
    <font>
      <sz val="11"/>
      <name val="Arial"/>
      <family val="2"/>
    </font>
    <font>
      <sz val="8"/>
      <name val="Arial"/>
      <family val="2"/>
    </font>
    <font>
      <b/>
      <sz val="11"/>
      <name val="Arial"/>
      <family val="2"/>
    </font>
    <font>
      <b/>
      <sz val="11"/>
      <name val="Arial"/>
      <family val="2"/>
    </font>
    <font>
      <b/>
      <sz val="14"/>
      <name val="Arial"/>
      <family val="2"/>
    </font>
    <font>
      <sz val="12"/>
      <name val="Arial"/>
      <family val="2"/>
    </font>
    <font>
      <b/>
      <sz val="12"/>
      <name val="Arial"/>
      <family val="2"/>
    </font>
    <font>
      <b/>
      <sz val="11"/>
      <color indexed="10"/>
      <name val="Arial"/>
      <family val="2"/>
    </font>
    <font>
      <b/>
      <sz val="10"/>
      <name val="Arial"/>
      <family val="2"/>
    </font>
    <font>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8"/>
      <name val="Arial"/>
      <family val="2"/>
    </font>
    <font>
      <sz val="12"/>
      <name val="Arial"/>
      <family val="2"/>
    </font>
    <font>
      <sz val="12"/>
      <color indexed="8"/>
      <name val="Arial"/>
      <family val="2"/>
    </font>
    <font>
      <b/>
      <sz val="12"/>
      <color indexed="8"/>
      <name val="Arial"/>
      <family val="2"/>
    </font>
    <font>
      <vertAlign val="superscript"/>
      <sz val="8"/>
      <name val="Arial"/>
      <family val="2"/>
    </font>
    <font>
      <u/>
      <sz val="14"/>
      <name val="Arial"/>
      <family val="2"/>
    </font>
    <font>
      <sz val="9"/>
      <name val="Arial"/>
      <family val="2"/>
    </font>
    <font>
      <b/>
      <sz val="14"/>
      <name val="Arial"/>
      <family val="2"/>
    </font>
    <font>
      <sz val="12"/>
      <color indexed="9"/>
      <name val="Arial"/>
      <family val="2"/>
    </font>
    <font>
      <b/>
      <sz val="12"/>
      <color indexed="9"/>
      <name val="Arial"/>
      <family val="2"/>
    </font>
    <font>
      <u/>
      <sz val="12"/>
      <name val="Arial"/>
      <family val="2"/>
    </font>
    <font>
      <b/>
      <u/>
      <sz val="12"/>
      <name val="Arial"/>
      <family val="2"/>
    </font>
    <font>
      <u/>
      <sz val="11"/>
      <color indexed="12"/>
      <name val="Arial"/>
      <family val="2"/>
    </font>
    <font>
      <i/>
      <sz val="10"/>
      <name val="Arial"/>
      <family val="2"/>
    </font>
    <font>
      <b/>
      <i/>
      <sz val="10"/>
      <name val="Arial"/>
      <family val="2"/>
    </font>
    <font>
      <b/>
      <i/>
      <sz val="9"/>
      <name val="Arial"/>
      <family val="2"/>
    </font>
    <font>
      <b/>
      <sz val="9"/>
      <name val="Arial"/>
      <family val="2"/>
    </font>
    <font>
      <sz val="10"/>
      <name val="Courier"/>
      <family val="3"/>
    </font>
    <font>
      <b/>
      <u/>
      <sz val="14"/>
      <name val="Arial"/>
      <family val="2"/>
    </font>
    <font>
      <b/>
      <u/>
      <sz val="12"/>
      <color indexed="12"/>
      <name val="Arial"/>
      <family val="2"/>
    </font>
    <font>
      <vertAlign val="superscript"/>
      <sz val="9"/>
      <name val="Arial"/>
      <family val="2"/>
    </font>
    <font>
      <sz val="18"/>
      <name val="Arial"/>
      <family val="2"/>
    </font>
    <font>
      <b/>
      <u/>
      <sz val="10"/>
      <name val="Arial"/>
      <family val="2"/>
    </font>
    <font>
      <b/>
      <sz val="14"/>
      <color theme="1"/>
      <name val="Arial"/>
      <family val="2"/>
    </font>
    <font>
      <b/>
      <sz val="14"/>
      <color rgb="FFFF0000"/>
      <name val="Calibri"/>
      <family val="2"/>
      <scheme val="minor"/>
    </font>
    <font>
      <u/>
      <sz val="10"/>
      <name val="Arial"/>
      <family val="2"/>
    </font>
    <font>
      <sz val="10"/>
      <color indexed="60"/>
      <name val="Arial"/>
      <family val="2"/>
    </font>
    <font>
      <b/>
      <sz val="10"/>
      <color indexed="60"/>
      <name val="Arial"/>
      <family val="2"/>
    </font>
    <font>
      <b/>
      <sz val="14"/>
      <color indexed="63"/>
      <name val="Arial"/>
      <family val="2"/>
    </font>
    <font>
      <b/>
      <sz val="16"/>
      <name val="Arial"/>
      <family val="2"/>
    </font>
    <font>
      <sz val="14"/>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indexed="26"/>
        <bgColor indexed="64"/>
      </patternFill>
    </fill>
    <fill>
      <patternFill patternType="solid">
        <fgColor indexed="43"/>
        <bgColor indexed="64"/>
      </patternFill>
    </fill>
    <fill>
      <patternFill patternType="gray0625">
        <bgColor indexed="43"/>
      </patternFill>
    </fill>
    <fill>
      <patternFill patternType="solid">
        <fgColor indexed="65"/>
        <bgColor indexed="64"/>
      </patternFill>
    </fill>
    <fill>
      <patternFill patternType="solid">
        <fgColor theme="0" tint="-0.14999847407452621"/>
        <bgColor indexed="64"/>
      </patternFill>
    </fill>
    <fill>
      <patternFill patternType="gray0625">
        <bgColor rgb="FFFFFF00"/>
      </patternFill>
    </fill>
    <fill>
      <patternFill patternType="solid">
        <fgColor theme="0" tint="-0.14996795556505021"/>
        <bgColor indexed="64"/>
      </patternFill>
    </fill>
    <fill>
      <patternFill patternType="solid">
        <fgColor theme="0" tint="-0.24994659260841701"/>
        <bgColor indexed="64"/>
      </patternFill>
    </fill>
  </fills>
  <borders count="8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hair">
        <color indexed="22"/>
      </bottom>
      <diagonal/>
    </border>
    <border>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43">
    <xf numFmtId="0" fontId="0" fillId="0" borderId="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165" fontId="2" fillId="0" borderId="0" applyFont="0" applyFill="0" applyBorder="0" applyAlignment="0" applyProtection="0"/>
    <xf numFmtId="0" fontId="21" fillId="4" borderId="0" applyNumberFormat="0" applyBorder="0" applyAlignment="0" applyProtection="0"/>
    <xf numFmtId="0" fontId="22" fillId="21" borderId="0" applyNumberFormat="0" applyBorder="0" applyAlignment="0" applyProtection="0"/>
    <xf numFmtId="49" fontId="2" fillId="0" borderId="0"/>
    <xf numFmtId="0" fontId="4" fillId="22" borderId="4" applyNumberFormat="0" applyFont="0" applyAlignment="0" applyProtection="0"/>
    <xf numFmtId="9" fontId="2" fillId="0" borderId="0" applyFont="0" applyFill="0" applyBorder="0" applyAlignment="0" applyProtection="0"/>
    <xf numFmtId="0" fontId="23" fillId="3" borderId="0" applyNumberFormat="0" applyBorder="0" applyAlignment="0" applyProtection="0"/>
    <xf numFmtId="0" fontId="3" fillId="0" borderId="0"/>
    <xf numFmtId="0" fontId="13" fillId="0" borderId="0"/>
    <xf numFmtId="0" fontId="3" fillId="0" borderId="0"/>
    <xf numFmtId="0" fontId="3" fillId="0" borderId="0"/>
    <xf numFmtId="0" fontId="3" fillId="0" borderId="0"/>
    <xf numFmtId="0" fontId="3" fillId="0" borderId="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44" fontId="2" fillId="0" borderId="0" applyFont="0" applyFill="0" applyBorder="0" applyAlignment="0" applyProtection="0"/>
    <xf numFmtId="169" fontId="3" fillId="0" borderId="0" applyFont="0" applyFill="0" applyBorder="0" applyAlignment="0" applyProtection="0"/>
    <xf numFmtId="0" fontId="29" fillId="0" borderId="0" applyNumberFormat="0" applyFill="0" applyBorder="0" applyAlignment="0" applyProtection="0"/>
    <xf numFmtId="0" fontId="30" fillId="23" borderId="9" applyNumberFormat="0" applyAlignment="0" applyProtection="0"/>
    <xf numFmtId="0" fontId="13" fillId="0" borderId="0"/>
    <xf numFmtId="0" fontId="4" fillId="0" borderId="0"/>
    <xf numFmtId="0" fontId="44" fillId="0" borderId="0" applyNumberFormat="0" applyFill="0" applyBorder="0" applyAlignment="0" applyProtection="0">
      <alignment vertical="top"/>
      <protection locked="0"/>
    </xf>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2" fillId="24" borderId="0"/>
    <xf numFmtId="0" fontId="45"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6" fillId="24" borderId="0"/>
    <xf numFmtId="0" fontId="47" fillId="24" borderId="0"/>
    <xf numFmtId="0" fontId="48" fillId="24" borderId="0"/>
    <xf numFmtId="0" fontId="32" fillId="24" borderId="0"/>
    <xf numFmtId="172" fontId="13" fillId="32" borderId="72"/>
    <xf numFmtId="172" fontId="13" fillId="32" borderId="72"/>
    <xf numFmtId="172" fontId="13" fillId="32" borderId="72"/>
    <xf numFmtId="172" fontId="13" fillId="32" borderId="72"/>
    <xf numFmtId="172" fontId="13" fillId="32" borderId="72"/>
    <xf numFmtId="0" fontId="45" fillId="32"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3" fillId="24" borderId="0"/>
    <xf numFmtId="0" fontId="12" fillId="24" borderId="0"/>
    <xf numFmtId="0" fontId="45" fillId="24" borderId="0"/>
    <xf numFmtId="0" fontId="13" fillId="24" borderId="0"/>
    <xf numFmtId="0" fontId="47" fillId="24" borderId="0"/>
    <xf numFmtId="0" fontId="48" fillId="24" borderId="0"/>
    <xf numFmtId="0" fontId="32" fillId="24"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21" fillId="4" borderId="0" applyNumberFormat="0" applyBorder="0" applyAlignment="0" applyProtection="0"/>
    <xf numFmtId="0" fontId="44" fillId="0" borderId="0" applyNumberFormat="0" applyFill="0" applyBorder="0" applyAlignment="0" applyProtection="0">
      <alignment vertical="top"/>
      <protection locked="0"/>
    </xf>
    <xf numFmtId="0" fontId="22" fillId="21" borderId="0" applyNumberFormat="0" applyBorder="0" applyAlignment="0" applyProtection="0"/>
    <xf numFmtId="0" fontId="4" fillId="22" borderId="4" applyNumberFormat="0" applyFont="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3" borderId="0" applyNumberFormat="0" applyBorder="0" applyAlignment="0" applyProtection="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49" fillId="0" borderId="0"/>
    <xf numFmtId="0" fontId="28" fillId="0" borderId="8" applyNumberFormat="0" applyFill="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29" fillId="0" borderId="0" applyNumberFormat="0" applyFill="0" applyBorder="0" applyAlignment="0" applyProtection="0"/>
    <xf numFmtId="0" fontId="30" fillId="23" borderId="9" applyNumberFormat="0" applyAlignment="0" applyProtection="0"/>
    <xf numFmtId="0" fontId="13" fillId="0" borderId="0"/>
    <xf numFmtId="0" fontId="2" fillId="0"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5" fillId="24" borderId="0"/>
    <xf numFmtId="0" fontId="5" fillId="24" borderId="0"/>
    <xf numFmtId="172" fontId="2" fillId="32" borderId="72"/>
    <xf numFmtId="172" fontId="2" fillId="32" borderId="72"/>
    <xf numFmtId="172" fontId="2" fillId="32" borderId="72"/>
    <xf numFmtId="172" fontId="2" fillId="32" borderId="72"/>
    <xf numFmtId="172" fontId="2" fillId="32" borderId="72"/>
    <xf numFmtId="172" fontId="2" fillId="32" borderId="72"/>
    <xf numFmtId="172" fontId="2" fillId="32" borderId="72"/>
    <xf numFmtId="172" fontId="2" fillId="32" borderId="72"/>
    <xf numFmtId="172" fontId="2" fillId="32" borderId="72"/>
    <xf numFmtId="172" fontId="2" fillId="32" borderId="72"/>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2" fillId="24" borderId="0"/>
    <xf numFmtId="0" fontId="5" fillId="24" borderId="0"/>
    <xf numFmtId="0" fontId="5" fillId="24"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0" borderId="2" applyNumberFormat="0" applyAlignment="0" applyProtection="0"/>
    <xf numFmtId="0" fontId="18" fillId="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21" fillId="4" borderId="0" applyNumberFormat="0" applyBorder="0" applyAlignment="0" applyProtection="0"/>
    <xf numFmtId="0" fontId="44" fillId="0" borderId="0" applyNumberFormat="0" applyFill="0" applyBorder="0" applyAlignment="0" applyProtection="0">
      <alignment vertical="top"/>
      <protection locked="0"/>
    </xf>
    <xf numFmtId="0" fontId="22" fillId="21" borderId="0" applyNumberFormat="0" applyBorder="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0" fontId="3" fillId="22" borderId="4"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23" fillId="3" borderId="0" applyNumberFormat="0" applyBorder="0" applyAlignment="0" applyProtection="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8" applyNumberFormat="0" applyFill="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30" fillId="23" borderId="9" applyNumberFormat="0" applyAlignment="0" applyProtection="0"/>
    <xf numFmtId="0" fontId="1" fillId="0" borderId="0"/>
    <xf numFmtId="0" fontId="2" fillId="0" borderId="0"/>
    <xf numFmtId="0" fontId="2" fillId="0" borderId="0"/>
    <xf numFmtId="0" fontId="3" fillId="0" borderId="0"/>
  </cellStyleXfs>
  <cellXfs count="952">
    <xf numFmtId="0" fontId="0" fillId="0" borderId="0" xfId="0"/>
    <xf numFmtId="0" fontId="3" fillId="0" borderId="10" xfId="0" applyFont="1" applyBorder="1" applyProtection="1"/>
    <xf numFmtId="0" fontId="0" fillId="25" borderId="0" xfId="0" applyFill="1" applyBorder="1" applyProtection="1"/>
    <xf numFmtId="0" fontId="6" fillId="25" borderId="0" xfId="0" applyFont="1" applyFill="1" applyBorder="1" applyAlignment="1" applyProtection="1">
      <alignment horizontal="left" vertical="center"/>
    </xf>
    <xf numFmtId="0" fontId="6" fillId="25" borderId="0" xfId="0" applyFont="1" applyFill="1" applyBorder="1" applyAlignment="1" applyProtection="1">
      <alignment horizontal="left" wrapText="1"/>
    </xf>
    <xf numFmtId="0" fontId="11" fillId="25" borderId="0" xfId="0" applyFont="1" applyFill="1" applyBorder="1" applyAlignment="1" applyProtection="1">
      <alignment horizontal="left" vertical="center" wrapText="1"/>
    </xf>
    <xf numFmtId="0" fontId="8" fillId="0" borderId="0" xfId="21" applyFont="1" applyProtection="1"/>
    <xf numFmtId="0" fontId="33" fillId="0" borderId="0" xfId="21" applyFont="1" applyProtection="1"/>
    <xf numFmtId="0" fontId="33" fillId="0" borderId="0" xfId="21" applyFont="1" applyBorder="1" applyProtection="1"/>
    <xf numFmtId="0" fontId="33" fillId="0" borderId="0" xfId="21" applyFont="1" applyFill="1" applyProtection="1"/>
    <xf numFmtId="0" fontId="33" fillId="25" borderId="0" xfId="21" applyFont="1" applyFill="1" applyProtection="1"/>
    <xf numFmtId="0" fontId="33" fillId="0" borderId="15" xfId="21" applyFont="1" applyBorder="1" applyProtection="1"/>
    <xf numFmtId="0" fontId="33" fillId="0" borderId="31" xfId="21" applyFont="1" applyBorder="1" applyProtection="1"/>
    <xf numFmtId="0" fontId="33" fillId="0" borderId="17" xfId="21" applyFont="1" applyBorder="1" applyProtection="1"/>
    <xf numFmtId="0" fontId="10" fillId="25" borderId="0" xfId="21" applyFont="1" applyFill="1" applyBorder="1" applyAlignment="1" applyProtection="1">
      <alignment horizontal="center"/>
    </xf>
    <xf numFmtId="0" fontId="10" fillId="0" borderId="17" xfId="21" applyFont="1" applyFill="1" applyBorder="1" applyAlignment="1" applyProtection="1">
      <alignment horizontal="center"/>
    </xf>
    <xf numFmtId="0" fontId="10" fillId="0" borderId="0" xfId="21" applyFont="1" applyAlignment="1" applyProtection="1"/>
    <xf numFmtId="0" fontId="10" fillId="0" borderId="32" xfId="21" applyFont="1" applyBorder="1" applyProtection="1"/>
    <xf numFmtId="0" fontId="33" fillId="0" borderId="10" xfId="21" applyFont="1" applyBorder="1" applyProtection="1"/>
    <xf numFmtId="0" fontId="33" fillId="0" borderId="16" xfId="21" applyFont="1" applyBorder="1" applyProtection="1"/>
    <xf numFmtId="0" fontId="33" fillId="25" borderId="0" xfId="21" applyFont="1" applyFill="1" applyBorder="1" applyProtection="1"/>
    <xf numFmtId="0" fontId="33" fillId="0" borderId="0" xfId="21" applyFont="1" applyFill="1" applyBorder="1" applyProtection="1"/>
    <xf numFmtId="0" fontId="10" fillId="0" borderId="0" xfId="21" applyFont="1" applyBorder="1" applyAlignment="1" applyProtection="1">
      <alignment horizontal="center"/>
    </xf>
    <xf numFmtId="0" fontId="10" fillId="0" borderId="33" xfId="21" applyFont="1" applyFill="1" applyBorder="1" applyAlignment="1" applyProtection="1">
      <alignment horizontal="center" vertical="center"/>
    </xf>
    <xf numFmtId="0" fontId="10" fillId="0" borderId="34" xfId="21" applyFont="1" applyFill="1" applyBorder="1" applyAlignment="1" applyProtection="1">
      <alignment horizontal="centerContinuous" vertical="center"/>
    </xf>
    <xf numFmtId="0" fontId="33" fillId="0" borderId="35" xfId="21" applyFont="1" applyFill="1" applyBorder="1" applyAlignment="1" applyProtection="1">
      <alignment horizontal="centerContinuous"/>
    </xf>
    <xf numFmtId="0" fontId="33" fillId="0" borderId="36" xfId="21" applyFont="1" applyFill="1" applyBorder="1" applyAlignment="1" applyProtection="1">
      <alignment horizontal="centerContinuous"/>
    </xf>
    <xf numFmtId="0" fontId="33" fillId="0" borderId="0" xfId="21" applyFont="1" applyBorder="1" applyAlignment="1" applyProtection="1"/>
    <xf numFmtId="0" fontId="33" fillId="0" borderId="0" xfId="21" applyFont="1" applyFill="1" applyBorder="1" applyAlignment="1" applyProtection="1"/>
    <xf numFmtId="0" fontId="10" fillId="0" borderId="0" xfId="21" applyFont="1" applyFill="1" applyBorder="1" applyAlignment="1" applyProtection="1">
      <alignment vertical="center"/>
    </xf>
    <xf numFmtId="0" fontId="33" fillId="0" borderId="0" xfId="21" applyFont="1" applyAlignment="1" applyProtection="1"/>
    <xf numFmtId="0" fontId="10" fillId="0" borderId="32" xfId="21" applyFont="1" applyFill="1" applyBorder="1" applyAlignment="1" applyProtection="1">
      <alignment horizontal="center" vertical="center"/>
    </xf>
    <xf numFmtId="0" fontId="10" fillId="0" borderId="0" xfId="21" applyFont="1" applyFill="1" applyBorder="1" applyAlignment="1" applyProtection="1">
      <alignment horizontal="centerContinuous" vertical="center"/>
    </xf>
    <xf numFmtId="0" fontId="10" fillId="0" borderId="26" xfId="21" applyFont="1" applyFill="1" applyBorder="1" applyAlignment="1" applyProtection="1">
      <alignment horizontal="centerContinuous" vertical="center"/>
    </xf>
    <xf numFmtId="0" fontId="10" fillId="0" borderId="0" xfId="21" applyFont="1" applyFill="1" applyBorder="1" applyAlignment="1" applyProtection="1">
      <alignment horizontal="center" vertical="center"/>
    </xf>
    <xf numFmtId="0" fontId="10" fillId="0" borderId="38" xfId="21" applyFont="1" applyFill="1" applyBorder="1" applyAlignment="1" applyProtection="1">
      <alignment horizontal="center" vertical="center"/>
    </xf>
    <xf numFmtId="170" fontId="10" fillId="0" borderId="11" xfId="21" applyNumberFormat="1" applyFont="1" applyFill="1" applyBorder="1" applyAlignment="1" applyProtection="1">
      <alignment horizontal="centerContinuous" vertical="center"/>
    </xf>
    <xf numFmtId="170" fontId="10" fillId="0" borderId="18" xfId="21" applyNumberFormat="1" applyFont="1" applyFill="1" applyBorder="1" applyAlignment="1" applyProtection="1">
      <alignment horizontal="centerContinuous" vertical="center"/>
    </xf>
    <xf numFmtId="171" fontId="10" fillId="0" borderId="0" xfId="21" applyNumberFormat="1" applyFont="1" applyFill="1" applyBorder="1" applyAlignment="1" applyProtection="1">
      <alignment horizontal="center" vertical="center"/>
    </xf>
    <xf numFmtId="170" fontId="10" fillId="0" borderId="0" xfId="21" applyNumberFormat="1" applyFont="1" applyFill="1" applyBorder="1" applyAlignment="1" applyProtection="1">
      <alignment horizontal="center" vertical="center"/>
    </xf>
    <xf numFmtId="0" fontId="10" fillId="0" borderId="33" xfId="21" applyFont="1" applyFill="1" applyBorder="1" applyAlignment="1" applyProtection="1">
      <alignment vertical="center" wrapText="1"/>
    </xf>
    <xf numFmtId="0" fontId="10" fillId="0" borderId="0" xfId="21" applyFont="1" applyBorder="1" applyProtection="1"/>
    <xf numFmtId="0" fontId="10" fillId="0" borderId="11" xfId="21" applyFont="1" applyBorder="1" applyAlignment="1" applyProtection="1">
      <alignment horizontal="center" vertical="center"/>
    </xf>
    <xf numFmtId="0" fontId="10" fillId="0" borderId="18" xfId="21" applyFont="1" applyBorder="1" applyAlignment="1" applyProtection="1">
      <alignment horizontal="center" vertical="center"/>
    </xf>
    <xf numFmtId="0" fontId="10" fillId="0" borderId="38" xfId="21" applyFont="1" applyFill="1" applyBorder="1" applyAlignment="1" applyProtection="1">
      <alignment vertical="center" wrapText="1"/>
    </xf>
    <xf numFmtId="0" fontId="10" fillId="0" borderId="11" xfId="21" applyFont="1" applyBorder="1" applyAlignment="1" applyProtection="1">
      <alignment horizontal="center"/>
    </xf>
    <xf numFmtId="0" fontId="10" fillId="0" borderId="18" xfId="21" applyFont="1" applyBorder="1" applyAlignment="1" applyProtection="1">
      <alignment horizontal="center"/>
    </xf>
    <xf numFmtId="0" fontId="10" fillId="0" borderId="0" xfId="21" applyFont="1" applyFill="1" applyBorder="1" applyAlignment="1" applyProtection="1">
      <alignment horizontal="center"/>
    </xf>
    <xf numFmtId="0" fontId="33" fillId="0" borderId="39" xfId="21" applyFont="1" applyBorder="1" applyAlignment="1" applyProtection="1">
      <alignment horizontal="left" vertical="center" wrapText="1"/>
    </xf>
    <xf numFmtId="164" fontId="33" fillId="26" borderId="11" xfId="21" applyNumberFormat="1" applyFont="1" applyFill="1" applyBorder="1" applyAlignment="1" applyProtection="1">
      <alignment horizontal="center"/>
      <protection locked="0"/>
    </xf>
    <xf numFmtId="164" fontId="33" fillId="26" borderId="18" xfId="21" applyNumberFormat="1" applyFont="1" applyFill="1" applyBorder="1" applyAlignment="1" applyProtection="1">
      <alignment horizontal="center"/>
      <protection locked="0"/>
    </xf>
    <xf numFmtId="2" fontId="10" fillId="0" borderId="0" xfId="21" applyNumberFormat="1" applyFont="1" applyFill="1" applyBorder="1" applyAlignment="1" applyProtection="1">
      <alignment horizontal="center"/>
    </xf>
    <xf numFmtId="0" fontId="33" fillId="0" borderId="39" xfId="21" applyFont="1" applyBorder="1" applyAlignment="1" applyProtection="1"/>
    <xf numFmtId="0" fontId="33" fillId="0" borderId="39" xfId="21" applyFont="1" applyBorder="1" applyAlignment="1" applyProtection="1">
      <alignment vertical="center"/>
    </xf>
    <xf numFmtId="168" fontId="10" fillId="0" borderId="0" xfId="21" applyNumberFormat="1" applyFont="1" applyFill="1" applyBorder="1" applyAlignment="1" applyProtection="1">
      <alignment horizontal="center" vertical="center"/>
    </xf>
    <xf numFmtId="0" fontId="33" fillId="0" borderId="39" xfId="21" applyFont="1" applyFill="1" applyBorder="1" applyAlignment="1" applyProtection="1">
      <alignment vertical="center"/>
    </xf>
    <xf numFmtId="2" fontId="10" fillId="0" borderId="0" xfId="21" applyNumberFormat="1" applyFont="1" applyFill="1" applyBorder="1" applyAlignment="1" applyProtection="1">
      <alignment horizontal="center" vertical="center"/>
    </xf>
    <xf numFmtId="0" fontId="10" fillId="0" borderId="32" xfId="21" applyFont="1" applyFill="1" applyBorder="1" applyAlignment="1" applyProtection="1">
      <alignment vertical="center"/>
    </xf>
    <xf numFmtId="0" fontId="10" fillId="0" borderId="10" xfId="21" applyFont="1" applyFill="1" applyBorder="1" applyAlignment="1" applyProtection="1">
      <alignment horizontal="center" vertical="center"/>
    </xf>
    <xf numFmtId="0" fontId="33" fillId="0" borderId="0" xfId="21" applyFont="1" applyBorder="1" applyAlignment="1" applyProtection="1">
      <alignment horizontal="center" vertical="center"/>
    </xf>
    <xf numFmtId="0" fontId="10" fillId="0" borderId="33" xfId="21" applyFont="1" applyFill="1" applyBorder="1" applyAlignment="1" applyProtection="1">
      <alignment horizontal="center" vertical="center" wrapText="1"/>
    </xf>
    <xf numFmtId="0" fontId="10" fillId="0" borderId="32" xfId="21" applyFont="1" applyFill="1" applyBorder="1" applyAlignment="1" applyProtection="1">
      <alignment horizontal="center" vertical="center" wrapText="1"/>
    </xf>
    <xf numFmtId="4" fontId="10" fillId="0" borderId="11" xfId="21" applyNumberFormat="1" applyFont="1" applyFill="1" applyBorder="1" applyAlignment="1" applyProtection="1">
      <alignment horizontal="center" vertical="center"/>
    </xf>
    <xf numFmtId="4" fontId="10" fillId="0" borderId="18" xfId="21" applyNumberFormat="1" applyFont="1" applyFill="1" applyBorder="1" applyAlignment="1" applyProtection="1">
      <alignment horizontal="center" vertical="center"/>
    </xf>
    <xf numFmtId="0" fontId="10" fillId="0" borderId="0" xfId="21" applyFont="1" applyBorder="1" applyAlignment="1" applyProtection="1">
      <alignment horizontal="center" vertical="center"/>
    </xf>
    <xf numFmtId="0" fontId="10" fillId="0" borderId="38" xfId="21" applyFont="1" applyFill="1" applyBorder="1" applyAlignment="1" applyProtection="1">
      <alignment horizontal="center" vertical="center" wrapText="1"/>
    </xf>
    <xf numFmtId="0" fontId="33" fillId="0" borderId="39" xfId="21" applyFont="1" applyBorder="1" applyAlignment="1" applyProtection="1">
      <alignment horizontal="left"/>
    </xf>
    <xf numFmtId="0" fontId="33" fillId="0" borderId="0" xfId="21" applyFont="1" applyFill="1" applyBorder="1" applyAlignment="1" applyProtection="1">
      <alignment horizontal="center" vertical="center"/>
    </xf>
    <xf numFmtId="4" fontId="33" fillId="0" borderId="0" xfId="21" applyNumberFormat="1" applyFont="1" applyFill="1" applyBorder="1" applyProtection="1"/>
    <xf numFmtId="0" fontId="33" fillId="0" borderId="10" xfId="21" applyFont="1" applyFill="1" applyBorder="1" applyProtection="1"/>
    <xf numFmtId="0" fontId="33" fillId="0" borderId="39" xfId="21" applyFont="1" applyFill="1" applyBorder="1" applyProtection="1"/>
    <xf numFmtId="0" fontId="33" fillId="0" borderId="10" xfId="21" applyFont="1" applyBorder="1" applyAlignment="1" applyProtection="1"/>
    <xf numFmtId="0" fontId="33" fillId="0" borderId="10" xfId="21" applyFont="1" applyFill="1" applyBorder="1" applyAlignment="1" applyProtection="1"/>
    <xf numFmtId="0" fontId="33" fillId="0" borderId="32" xfId="21" applyFont="1" applyBorder="1" applyProtection="1"/>
    <xf numFmtId="0" fontId="34" fillId="0" borderId="10" xfId="21" applyFont="1" applyFill="1" applyBorder="1" applyAlignment="1" applyProtection="1">
      <alignment vertical="center"/>
    </xf>
    <xf numFmtId="0" fontId="33" fillId="0" borderId="0" xfId="21" applyFont="1" applyFill="1" applyBorder="1" applyAlignment="1" applyProtection="1">
      <alignment vertical="center"/>
    </xf>
    <xf numFmtId="0" fontId="33" fillId="0" borderId="0" xfId="21" applyFont="1" applyFill="1" applyAlignment="1" applyProtection="1"/>
    <xf numFmtId="0" fontId="10" fillId="0" borderId="11" xfId="21" applyFont="1" applyFill="1" applyBorder="1" applyAlignment="1" applyProtection="1">
      <alignment horizontal="center" vertical="center"/>
    </xf>
    <xf numFmtId="0" fontId="10" fillId="0" borderId="18" xfId="21" applyFont="1" applyFill="1" applyBorder="1" applyAlignment="1" applyProtection="1">
      <alignment horizontal="center" vertical="center"/>
    </xf>
    <xf numFmtId="0" fontId="10" fillId="0" borderId="38" xfId="21" applyFont="1" applyFill="1" applyBorder="1" applyAlignment="1" applyProtection="1">
      <alignment vertical="center"/>
    </xf>
    <xf numFmtId="0" fontId="10" fillId="0" borderId="11" xfId="21" applyFont="1" applyFill="1" applyBorder="1" applyAlignment="1" applyProtection="1">
      <alignment horizontal="center"/>
    </xf>
    <xf numFmtId="0" fontId="10" fillId="0" borderId="18" xfId="21" applyFont="1" applyFill="1" applyBorder="1" applyAlignment="1" applyProtection="1">
      <alignment horizontal="center"/>
    </xf>
    <xf numFmtId="0" fontId="33" fillId="0" borderId="39" xfId="21" applyFont="1" applyFill="1" applyBorder="1" applyAlignment="1" applyProtection="1">
      <alignment horizontal="left" vertical="center" wrapText="1"/>
    </xf>
    <xf numFmtId="0" fontId="33" fillId="0" borderId="39" xfId="21" applyFont="1" applyFill="1" applyBorder="1" applyAlignment="1" applyProtection="1"/>
    <xf numFmtId="0" fontId="33" fillId="0" borderId="32" xfId="21" applyFont="1" applyBorder="1" applyAlignment="1" applyProtection="1"/>
    <xf numFmtId="0" fontId="10" fillId="0" borderId="34" xfId="21" applyFont="1" applyFill="1" applyBorder="1" applyAlignment="1" applyProtection="1">
      <alignment horizontal="right" vertical="center"/>
    </xf>
    <xf numFmtId="0" fontId="10" fillId="0" borderId="35" xfId="21" applyFont="1" applyFill="1" applyBorder="1" applyAlignment="1" applyProtection="1">
      <alignment horizontal="center" vertical="center"/>
    </xf>
    <xf numFmtId="0" fontId="33" fillId="0" borderId="36" xfId="21" applyFont="1" applyFill="1" applyBorder="1" applyAlignment="1" applyProtection="1"/>
    <xf numFmtId="0" fontId="10" fillId="0" borderId="0" xfId="21" applyFont="1" applyBorder="1" applyAlignment="1" applyProtection="1">
      <alignment horizontal="center" vertical="center" wrapText="1"/>
    </xf>
    <xf numFmtId="0" fontId="10" fillId="0" borderId="0" xfId="21" applyFont="1" applyFill="1" applyBorder="1" applyAlignment="1" applyProtection="1">
      <alignment vertical="center" wrapText="1"/>
    </xf>
    <xf numFmtId="4" fontId="10" fillId="0" borderId="0" xfId="21" applyNumberFormat="1" applyFont="1" applyFill="1" applyBorder="1" applyAlignment="1" applyProtection="1">
      <alignment horizontal="center" vertical="center"/>
    </xf>
    <xf numFmtId="0" fontId="33" fillId="0" borderId="45" xfId="21" applyFont="1" applyBorder="1" applyProtection="1"/>
    <xf numFmtId="4" fontId="33" fillId="0" borderId="0" xfId="21" applyNumberFormat="1" applyFont="1" applyFill="1" applyBorder="1" applyAlignment="1" applyProtection="1">
      <alignment horizontal="center" vertical="center"/>
    </xf>
    <xf numFmtId="0" fontId="10" fillId="0" borderId="34" xfId="21" applyFont="1" applyFill="1" applyBorder="1" applyAlignment="1" applyProtection="1">
      <alignment vertical="center"/>
    </xf>
    <xf numFmtId="0" fontId="10" fillId="0" borderId="34" xfId="21" applyFont="1" applyFill="1" applyBorder="1" applyAlignment="1" applyProtection="1">
      <alignment horizontal="center" vertical="center"/>
    </xf>
    <xf numFmtId="0" fontId="10" fillId="0" borderId="36" xfId="21" applyFont="1" applyFill="1" applyBorder="1" applyAlignment="1" applyProtection="1">
      <alignment vertical="center"/>
    </xf>
    <xf numFmtId="0" fontId="10" fillId="0" borderId="0" xfId="21" applyFont="1" applyBorder="1" applyAlignment="1" applyProtection="1">
      <alignment horizontal="centerContinuous" vertical="center"/>
    </xf>
    <xf numFmtId="166" fontId="35" fillId="0" borderId="11" xfId="21" applyNumberFormat="1" applyFont="1" applyFill="1" applyBorder="1" applyAlignment="1">
      <alignment horizontal="centerContinuous" vertical="center"/>
    </xf>
    <xf numFmtId="166" fontId="35" fillId="0" borderId="18" xfId="21" applyNumberFormat="1" applyFont="1" applyFill="1" applyBorder="1" applyAlignment="1">
      <alignment horizontal="centerContinuous" vertical="center"/>
    </xf>
    <xf numFmtId="0" fontId="10" fillId="0" borderId="0" xfId="21" applyFont="1" applyBorder="1" applyAlignment="1" applyProtection="1">
      <alignment vertical="center" wrapText="1"/>
    </xf>
    <xf numFmtId="0" fontId="10" fillId="0" borderId="11" xfId="21" applyFont="1" applyBorder="1" applyAlignment="1">
      <alignment horizontal="center" vertical="center"/>
    </xf>
    <xf numFmtId="0" fontId="10" fillId="0" borderId="18" xfId="21" applyFont="1" applyBorder="1" applyAlignment="1">
      <alignment horizontal="center" vertical="center"/>
    </xf>
    <xf numFmtId="0" fontId="10" fillId="0" borderId="0" xfId="21" applyFont="1" applyBorder="1" applyAlignment="1" applyProtection="1">
      <alignment vertical="center"/>
    </xf>
    <xf numFmtId="0" fontId="10" fillId="0" borderId="18" xfId="21" applyFont="1" applyBorder="1" applyAlignment="1">
      <alignment horizontal="center"/>
    </xf>
    <xf numFmtId="0" fontId="33" fillId="0" borderId="39" xfId="21" applyFont="1" applyBorder="1" applyAlignment="1">
      <alignment vertical="center" wrapText="1"/>
    </xf>
    <xf numFmtId="164" fontId="33" fillId="26" borderId="11" xfId="21" applyNumberFormat="1" applyFont="1" applyFill="1" applyBorder="1" applyAlignment="1">
      <alignment horizontal="center"/>
    </xf>
    <xf numFmtId="164" fontId="33" fillId="26" borderId="18" xfId="21" applyNumberFormat="1" applyFont="1" applyFill="1" applyBorder="1" applyAlignment="1">
      <alignment horizontal="center"/>
    </xf>
    <xf numFmtId="0" fontId="33" fillId="0" borderId="16" xfId="21" applyFont="1" applyFill="1" applyBorder="1" applyProtection="1"/>
    <xf numFmtId="0" fontId="33" fillId="0" borderId="10" xfId="21" applyFont="1" applyBorder="1"/>
    <xf numFmtId="0" fontId="33" fillId="0" borderId="0" xfId="21" applyFont="1" applyBorder="1"/>
    <xf numFmtId="0" fontId="10" fillId="0" borderId="39" xfId="21" applyFont="1" applyFill="1" applyBorder="1" applyAlignment="1">
      <alignment vertical="center"/>
    </xf>
    <xf numFmtId="0" fontId="33" fillId="0" borderId="48" xfId="21" applyFont="1" applyBorder="1"/>
    <xf numFmtId="0" fontId="10" fillId="0" borderId="16" xfId="21" applyFont="1" applyFill="1" applyBorder="1" applyAlignment="1" applyProtection="1">
      <alignment horizontal="center" vertical="center"/>
    </xf>
    <xf numFmtId="166" fontId="34" fillId="0" borderId="0" xfId="21" applyNumberFormat="1" applyFont="1" applyFill="1" applyBorder="1" applyAlignment="1" applyProtection="1">
      <alignment horizontal="center"/>
      <protection locked="0"/>
    </xf>
    <xf numFmtId="164" fontId="10" fillId="0" borderId="32" xfId="21" applyNumberFormat="1" applyFont="1" applyFill="1" applyBorder="1" applyAlignment="1">
      <alignment horizontal="left"/>
    </xf>
    <xf numFmtId="164" fontId="33" fillId="0" borderId="10" xfId="21" applyNumberFormat="1" applyFont="1" applyFill="1" applyBorder="1" applyAlignment="1">
      <alignment horizontal="center"/>
    </xf>
    <xf numFmtId="164" fontId="33" fillId="0" borderId="0" xfId="21" applyNumberFormat="1" applyFont="1" applyFill="1" applyBorder="1" applyAlignment="1">
      <alignment horizontal="center"/>
    </xf>
    <xf numFmtId="0" fontId="33" fillId="0" borderId="0" xfId="21" applyFont="1" applyFill="1" applyBorder="1"/>
    <xf numFmtId="0" fontId="33" fillId="0" borderId="32" xfId="21" applyFont="1" applyBorder="1" applyAlignment="1">
      <alignment vertical="center" wrapText="1"/>
    </xf>
    <xf numFmtId="4" fontId="33" fillId="26" borderId="11" xfId="21" applyNumberFormat="1" applyFont="1" applyFill="1" applyBorder="1" applyAlignment="1" applyProtection="1">
      <alignment horizontal="center"/>
    </xf>
    <xf numFmtId="4" fontId="33" fillId="26" borderId="11" xfId="21" applyNumberFormat="1" applyFont="1" applyFill="1" applyBorder="1" applyAlignment="1">
      <alignment horizontal="center"/>
    </xf>
    <xf numFmtId="0" fontId="33" fillId="0" borderId="0" xfId="21" applyFont="1" applyFill="1" applyBorder="1" applyAlignment="1">
      <alignment horizontal="right"/>
    </xf>
    <xf numFmtId="164" fontId="33" fillId="0" borderId="10" xfId="21" applyNumberFormat="1" applyFont="1" applyFill="1" applyBorder="1" applyAlignment="1">
      <alignment horizontal="right"/>
    </xf>
    <xf numFmtId="164" fontId="34" fillId="0" borderId="10" xfId="21" applyNumberFormat="1" applyFont="1" applyFill="1" applyBorder="1" applyAlignment="1" applyProtection="1">
      <alignment horizontal="center"/>
      <protection locked="0"/>
    </xf>
    <xf numFmtId="164" fontId="34" fillId="0" borderId="0" xfId="21" applyNumberFormat="1" applyFont="1" applyFill="1" applyBorder="1" applyAlignment="1" applyProtection="1">
      <alignment horizontal="center"/>
      <protection locked="0"/>
    </xf>
    <xf numFmtId="0" fontId="33" fillId="0" borderId="38" xfId="21" applyFont="1" applyBorder="1" applyAlignment="1">
      <alignment vertical="center" wrapText="1"/>
    </xf>
    <xf numFmtId="0" fontId="10" fillId="0" borderId="35" xfId="21" applyFont="1" applyFill="1" applyBorder="1" applyAlignment="1" applyProtection="1">
      <alignment vertical="center"/>
    </xf>
    <xf numFmtId="0" fontId="10" fillId="0" borderId="49" xfId="21" applyFont="1" applyFill="1" applyBorder="1" applyAlignment="1" applyProtection="1">
      <alignment vertical="center"/>
    </xf>
    <xf numFmtId="0" fontId="10" fillId="0" borderId="24" xfId="21" applyFont="1" applyFill="1" applyBorder="1" applyAlignment="1" applyProtection="1">
      <alignment horizontal="centerContinuous" vertical="distributed" wrapText="1"/>
    </xf>
    <xf numFmtId="0" fontId="10" fillId="0" borderId="26" xfId="21" applyFont="1" applyFill="1" applyBorder="1" applyAlignment="1" applyProtection="1">
      <alignment horizontal="centerContinuous" vertical="distributed" wrapText="1"/>
    </xf>
    <xf numFmtId="0" fontId="10" fillId="0" borderId="34" xfId="21" applyFont="1" applyFill="1" applyBorder="1" applyAlignment="1" applyProtection="1">
      <alignment horizontal="center" vertical="distributed" wrapText="1"/>
    </xf>
    <xf numFmtId="0" fontId="10" fillId="0" borderId="23" xfId="21" applyFont="1" applyFill="1" applyBorder="1" applyAlignment="1" applyProtection="1">
      <alignment horizontal="center" vertical="distributed" wrapText="1"/>
    </xf>
    <xf numFmtId="0" fontId="10" fillId="0" borderId="41" xfId="21" applyFont="1" applyFill="1" applyBorder="1" applyAlignment="1" applyProtection="1">
      <alignment horizontal="center"/>
    </xf>
    <xf numFmtId="0" fontId="10" fillId="0" borderId="34" xfId="21" applyFont="1" applyBorder="1" applyAlignment="1">
      <alignment horizontal="center"/>
    </xf>
    <xf numFmtId="0" fontId="10" fillId="0" borderId="36" xfId="21" applyFont="1" applyBorder="1" applyAlignment="1">
      <alignment horizontal="center"/>
    </xf>
    <xf numFmtId="0" fontId="33" fillId="0" borderId="39" xfId="21" applyFont="1" applyBorder="1"/>
    <xf numFmtId="164" fontId="33" fillId="26" borderId="36" xfId="21" applyNumberFormat="1" applyFont="1" applyFill="1" applyBorder="1" applyAlignment="1">
      <alignment horizontal="center"/>
    </xf>
    <xf numFmtId="164" fontId="33" fillId="26" borderId="23" xfId="21" applyNumberFormat="1" applyFont="1" applyFill="1" applyBorder="1" applyAlignment="1">
      <alignment horizontal="center"/>
    </xf>
    <xf numFmtId="0" fontId="33" fillId="25" borderId="39" xfId="21" applyFont="1" applyFill="1" applyBorder="1"/>
    <xf numFmtId="0" fontId="10" fillId="25" borderId="0" xfId="21" applyFont="1" applyFill="1" applyBorder="1" applyAlignment="1" applyProtection="1">
      <alignment vertical="center" wrapText="1"/>
    </xf>
    <xf numFmtId="0" fontId="33" fillId="25" borderId="0" xfId="21" applyFont="1" applyFill="1" applyBorder="1"/>
    <xf numFmtId="0" fontId="10" fillId="0" borderId="34" xfId="21" applyFont="1" applyFill="1" applyBorder="1" applyAlignment="1" applyProtection="1">
      <alignment horizontal="centerContinuous" wrapText="1"/>
    </xf>
    <xf numFmtId="0" fontId="10" fillId="0" borderId="35" xfId="21" applyFont="1" applyFill="1" applyBorder="1" applyAlignment="1" applyProtection="1">
      <alignment horizontal="centerContinuous" wrapText="1"/>
    </xf>
    <xf numFmtId="0" fontId="10" fillId="0" borderId="36" xfId="21" applyFont="1" applyFill="1" applyBorder="1" applyAlignment="1" applyProtection="1">
      <alignment horizontal="centerContinuous" wrapText="1"/>
    </xf>
    <xf numFmtId="0" fontId="10" fillId="0" borderId="11" xfId="21" applyFont="1" applyFill="1" applyBorder="1" applyAlignment="1" applyProtection="1">
      <alignment horizontal="center" wrapText="1"/>
    </xf>
    <xf numFmtId="0" fontId="10" fillId="0" borderId="18" xfId="21" applyFont="1" applyFill="1" applyBorder="1" applyAlignment="1" applyProtection="1">
      <alignment horizontal="center" wrapText="1"/>
    </xf>
    <xf numFmtId="0" fontId="10" fillId="0" borderId="11" xfId="21" applyFont="1" applyBorder="1" applyAlignment="1" applyProtection="1">
      <alignment horizontal="center" wrapText="1"/>
    </xf>
    <xf numFmtId="0" fontId="10" fillId="0" borderId="18" xfId="21" applyFont="1" applyBorder="1" applyAlignment="1" applyProtection="1">
      <alignment horizontal="center" wrapText="1"/>
    </xf>
    <xf numFmtId="0" fontId="33" fillId="0" borderId="38" xfId="21" applyFont="1" applyBorder="1" applyAlignment="1" applyProtection="1">
      <alignment horizontal="right"/>
    </xf>
    <xf numFmtId="0" fontId="33" fillId="0" borderId="38" xfId="21" applyFont="1" applyBorder="1" applyAlignment="1" applyProtection="1"/>
    <xf numFmtId="0" fontId="10" fillId="0" borderId="32" xfId="21" applyFont="1" applyFill="1" applyBorder="1" applyProtection="1"/>
    <xf numFmtId="0" fontId="10" fillId="0" borderId="47" xfId="21" applyFont="1" applyFill="1" applyBorder="1" applyAlignment="1" applyProtection="1">
      <alignment vertical="center"/>
    </xf>
    <xf numFmtId="0" fontId="10" fillId="0" borderId="53" xfId="21" applyFont="1" applyFill="1" applyBorder="1" applyAlignment="1" applyProtection="1">
      <alignment vertical="center"/>
    </xf>
    <xf numFmtId="0" fontId="10" fillId="0" borderId="47" xfId="21" applyFont="1" applyBorder="1" applyAlignment="1" applyProtection="1">
      <alignment horizontal="center"/>
    </xf>
    <xf numFmtId="0" fontId="10" fillId="0" borderId="48" xfId="21" applyFont="1" applyBorder="1" applyAlignment="1" applyProtection="1">
      <alignment horizontal="center"/>
    </xf>
    <xf numFmtId="0" fontId="10" fillId="0" borderId="50" xfId="21" applyFont="1" applyBorder="1" applyAlignment="1" applyProtection="1">
      <alignment horizontal="center"/>
    </xf>
    <xf numFmtId="0" fontId="10" fillId="0" borderId="51" xfId="21" applyFont="1" applyBorder="1" applyAlignment="1" applyProtection="1">
      <alignment horizontal="center"/>
    </xf>
    <xf numFmtId="0" fontId="10" fillId="0" borderId="41" xfId="21" applyFont="1" applyBorder="1" applyAlignment="1" applyProtection="1">
      <alignment horizontal="center"/>
    </xf>
    <xf numFmtId="0" fontId="10" fillId="0" borderId="44" xfId="21" applyFont="1" applyBorder="1" applyAlignment="1" applyProtection="1">
      <alignment horizontal="center"/>
    </xf>
    <xf numFmtId="164" fontId="33" fillId="26" borderId="40" xfId="21" applyNumberFormat="1" applyFont="1" applyFill="1" applyBorder="1" applyAlignment="1" applyProtection="1">
      <alignment horizontal="center"/>
      <protection locked="0"/>
    </xf>
    <xf numFmtId="164" fontId="33" fillId="26" borderId="43" xfId="21" applyNumberFormat="1" applyFont="1" applyFill="1" applyBorder="1" applyAlignment="1" applyProtection="1">
      <alignment horizontal="center"/>
      <protection locked="0"/>
    </xf>
    <xf numFmtId="164" fontId="33" fillId="26" borderId="12" xfId="21" applyNumberFormat="1" applyFont="1" applyFill="1" applyBorder="1" applyAlignment="1" applyProtection="1">
      <alignment horizontal="center"/>
      <protection locked="0"/>
    </xf>
    <xf numFmtId="164" fontId="33" fillId="26" borderId="14" xfId="21" applyNumberFormat="1" applyFont="1" applyFill="1" applyBorder="1" applyAlignment="1" applyProtection="1">
      <alignment horizontal="center"/>
      <protection locked="0"/>
    </xf>
    <xf numFmtId="0" fontId="33" fillId="0" borderId="15" xfId="21" applyFont="1" applyFill="1" applyBorder="1" applyProtection="1"/>
    <xf numFmtId="0" fontId="36" fillId="25" borderId="0" xfId="24" applyFont="1" applyFill="1" applyBorder="1" applyAlignment="1" applyProtection="1">
      <alignment horizontal="left" vertical="center" wrapText="1"/>
    </xf>
    <xf numFmtId="0" fontId="37" fillId="0" borderId="0" xfId="21" applyFont="1" applyBorder="1" applyProtection="1"/>
    <xf numFmtId="0" fontId="36" fillId="0" borderId="0" xfId="24" applyFont="1" applyFill="1" applyBorder="1" applyProtection="1"/>
    <xf numFmtId="0" fontId="10" fillId="25" borderId="18" xfId="0" applyFont="1" applyFill="1" applyBorder="1" applyAlignment="1" applyProtection="1">
      <alignment horizontal="left" vertical="top" wrapText="1"/>
    </xf>
    <xf numFmtId="0" fontId="10" fillId="26" borderId="18" xfId="0" applyNumberFormat="1" applyFont="1" applyFill="1" applyBorder="1" applyAlignment="1" applyProtection="1">
      <alignment horizontal="center" vertical="center" wrapText="1"/>
      <protection locked="0"/>
    </xf>
    <xf numFmtId="0" fontId="10" fillId="25" borderId="18" xfId="0" applyFont="1" applyFill="1" applyBorder="1" applyAlignment="1">
      <alignment vertical="top"/>
    </xf>
    <xf numFmtId="0" fontId="10" fillId="26" borderId="18" xfId="0" applyNumberFormat="1" applyFont="1" applyFill="1" applyBorder="1" applyAlignment="1">
      <alignment horizontal="center" vertical="center"/>
    </xf>
    <xf numFmtId="0" fontId="10" fillId="25" borderId="18" xfId="23" applyFont="1" applyFill="1" applyBorder="1" applyAlignment="1" applyProtection="1">
      <alignment horizontal="left" vertical="top" wrapText="1"/>
    </xf>
    <xf numFmtId="0" fontId="10" fillId="25" borderId="18" xfId="23" applyFont="1" applyFill="1" applyBorder="1" applyAlignment="1" applyProtection="1">
      <alignment vertical="top" wrapText="1"/>
    </xf>
    <xf numFmtId="0" fontId="10" fillId="25" borderId="18" xfId="0" applyFont="1" applyFill="1" applyBorder="1" applyAlignment="1" applyProtection="1">
      <alignment vertical="top" wrapText="1"/>
    </xf>
    <xf numFmtId="0" fontId="10" fillId="25" borderId="23" xfId="0" applyFont="1" applyFill="1" applyBorder="1" applyAlignment="1" applyProtection="1">
      <alignment vertical="center"/>
    </xf>
    <xf numFmtId="0" fontId="38" fillId="25" borderId="0" xfId="0" applyFont="1" applyFill="1" applyBorder="1" applyAlignment="1" applyProtection="1">
      <alignment horizontal="left" wrapText="1"/>
    </xf>
    <xf numFmtId="0" fontId="12" fillId="25" borderId="0" xfId="0" applyFont="1" applyFill="1" applyBorder="1" applyAlignment="1" applyProtection="1">
      <alignment horizontal="right" vertical="center"/>
    </xf>
    <xf numFmtId="0" fontId="39" fillId="0" borderId="0" xfId="0" applyFont="1" applyProtection="1"/>
    <xf numFmtId="0" fontId="9" fillId="0" borderId="0" xfId="0" applyFont="1" applyProtection="1"/>
    <xf numFmtId="0" fontId="33" fillId="25" borderId="0" xfId="0" applyFont="1" applyFill="1" applyBorder="1" applyProtection="1"/>
    <xf numFmtId="0" fontId="40" fillId="25" borderId="0" xfId="0" applyFont="1" applyFill="1" applyBorder="1" applyProtection="1"/>
    <xf numFmtId="0" fontId="10" fillId="25" borderId="18" xfId="0" applyFont="1" applyFill="1" applyBorder="1" applyAlignment="1" applyProtection="1">
      <alignment horizontal="center" vertical="top"/>
    </xf>
    <xf numFmtId="0" fontId="10" fillId="25" borderId="18" xfId="0" applyFont="1" applyFill="1" applyBorder="1" applyAlignment="1" applyProtection="1">
      <alignment horizontal="center" vertical="top" wrapText="1"/>
    </xf>
    <xf numFmtId="0" fontId="10" fillId="25" borderId="0" xfId="0" applyFont="1" applyFill="1" applyBorder="1" applyAlignment="1" applyProtection="1">
      <alignment horizontal="center" vertical="top"/>
    </xf>
    <xf numFmtId="0" fontId="41" fillId="25" borderId="0" xfId="0" applyFont="1" applyFill="1" applyBorder="1" applyAlignment="1" applyProtection="1">
      <alignment horizontal="center" vertical="top"/>
    </xf>
    <xf numFmtId="0" fontId="33" fillId="25" borderId="18" xfId="0" applyFont="1" applyFill="1" applyBorder="1" applyProtection="1"/>
    <xf numFmtId="0" fontId="33" fillId="26" borderId="18" xfId="0" applyFont="1" applyFill="1" applyBorder="1" applyProtection="1">
      <protection locked="0"/>
    </xf>
    <xf numFmtId="14" fontId="33" fillId="26" borderId="18" xfId="0" applyNumberFormat="1" applyFont="1" applyFill="1" applyBorder="1" applyProtection="1">
      <protection locked="0"/>
    </xf>
    <xf numFmtId="0" fontId="33" fillId="26" borderId="18" xfId="0" applyFont="1" applyFill="1" applyBorder="1" applyAlignment="1" applyProtection="1">
      <alignment horizontal="right"/>
      <protection locked="0"/>
    </xf>
    <xf numFmtId="164" fontId="33" fillId="26" borderId="18" xfId="0" applyNumberFormat="1" applyFont="1" applyFill="1" applyBorder="1" applyProtection="1">
      <protection locked="0"/>
    </xf>
    <xf numFmtId="0" fontId="33" fillId="25" borderId="0" xfId="0" applyFont="1" applyFill="1" applyBorder="1" applyAlignment="1">
      <alignment vertical="center" wrapText="1"/>
    </xf>
    <xf numFmtId="4" fontId="33" fillId="25" borderId="0" xfId="0" applyNumberFormat="1" applyFont="1" applyFill="1" applyBorder="1" applyAlignment="1" applyProtection="1">
      <alignment vertical="center"/>
      <protection locked="0"/>
    </xf>
    <xf numFmtId="0" fontId="10" fillId="25" borderId="0" xfId="0" applyFont="1" applyFill="1" applyBorder="1" applyAlignment="1">
      <alignment horizontal="left"/>
    </xf>
    <xf numFmtId="0" fontId="8" fillId="25" borderId="0" xfId="0" applyFont="1" applyFill="1" applyBorder="1" applyAlignment="1">
      <alignment vertical="center"/>
    </xf>
    <xf numFmtId="4" fontId="8" fillId="25" borderId="0" xfId="0" applyNumberFormat="1" applyFont="1" applyFill="1" applyBorder="1" applyAlignment="1">
      <alignment vertical="center"/>
    </xf>
    <xf numFmtId="0" fontId="33" fillId="25" borderId="0" xfId="22" applyFont="1" applyFill="1" applyBorder="1"/>
    <xf numFmtId="0" fontId="33" fillId="25" borderId="0" xfId="22" applyFont="1" applyFill="1" applyBorder="1" applyProtection="1"/>
    <xf numFmtId="0" fontId="33" fillId="25" borderId="0" xfId="22" applyFont="1" applyFill="1"/>
    <xf numFmtId="0" fontId="33" fillId="25" borderId="0" xfId="22" applyFont="1" applyFill="1" applyBorder="1" applyAlignment="1" applyProtection="1"/>
    <xf numFmtId="0" fontId="10" fillId="25" borderId="18" xfId="22" applyFont="1" applyFill="1" applyBorder="1" applyAlignment="1" applyProtection="1">
      <alignment horizontal="center"/>
    </xf>
    <xf numFmtId="0" fontId="33" fillId="25" borderId="18" xfId="22" applyFont="1" applyFill="1" applyBorder="1"/>
    <xf numFmtId="0" fontId="33" fillId="25" borderId="18" xfId="22" applyFont="1" applyFill="1" applyBorder="1" applyProtection="1"/>
    <xf numFmtId="10" fontId="33" fillId="25" borderId="18" xfId="17" applyNumberFormat="1" applyFont="1" applyFill="1" applyBorder="1" applyAlignment="1" applyProtection="1">
      <alignment horizontal="right"/>
    </xf>
    <xf numFmtId="0" fontId="10" fillId="25" borderId="18" xfId="22" applyFont="1" applyFill="1" applyBorder="1" applyProtection="1"/>
    <xf numFmtId="10" fontId="10" fillId="25" borderId="18" xfId="17" applyNumberFormat="1" applyFont="1" applyFill="1" applyBorder="1" applyAlignment="1" applyProtection="1">
      <alignment horizontal="right"/>
    </xf>
    <xf numFmtId="167" fontId="10" fillId="25" borderId="0" xfId="22" applyNumberFormat="1" applyFont="1" applyFill="1" applyBorder="1" applyProtection="1"/>
    <xf numFmtId="10" fontId="10" fillId="25" borderId="0" xfId="17" applyNumberFormat="1" applyFont="1" applyFill="1" applyBorder="1" applyAlignment="1" applyProtection="1">
      <alignment horizontal="right"/>
    </xf>
    <xf numFmtId="0" fontId="10" fillId="25" borderId="18" xfId="22" applyFont="1" applyFill="1" applyBorder="1"/>
    <xf numFmtId="167" fontId="33" fillId="25" borderId="0" xfId="17" applyNumberFormat="1" applyFont="1" applyFill="1" applyBorder="1" applyAlignment="1" applyProtection="1">
      <alignment horizontal="right"/>
    </xf>
    <xf numFmtId="167" fontId="10" fillId="25" borderId="0" xfId="17" applyNumberFormat="1" applyFont="1" applyFill="1" applyBorder="1" applyAlignment="1" applyProtection="1">
      <alignment horizontal="right"/>
    </xf>
    <xf numFmtId="10" fontId="33" fillId="25" borderId="18" xfId="17" applyNumberFormat="1" applyFont="1" applyFill="1" applyBorder="1" applyAlignment="1">
      <alignment horizontal="right"/>
    </xf>
    <xf numFmtId="167" fontId="33" fillId="25" borderId="0" xfId="22" applyNumberFormat="1" applyFont="1" applyFill="1"/>
    <xf numFmtId="0" fontId="10" fillId="25" borderId="0" xfId="0" applyFont="1" applyFill="1" applyBorder="1" applyAlignment="1">
      <alignment vertical="center"/>
    </xf>
    <xf numFmtId="164" fontId="33" fillId="26" borderId="34" xfId="21" applyNumberFormat="1" applyFont="1" applyFill="1" applyBorder="1" applyAlignment="1">
      <alignment horizontal="center"/>
    </xf>
    <xf numFmtId="0" fontId="10" fillId="25" borderId="56" xfId="21" applyFont="1" applyFill="1" applyBorder="1" applyAlignment="1" applyProtection="1">
      <alignment horizontal="center"/>
    </xf>
    <xf numFmtId="0" fontId="33" fillId="25" borderId="10" xfId="21" applyFont="1" applyFill="1" applyBorder="1" applyProtection="1"/>
    <xf numFmtId="0" fontId="33" fillId="25" borderId="10" xfId="21" applyFont="1" applyFill="1" applyBorder="1" applyAlignment="1" applyProtection="1"/>
    <xf numFmtId="0" fontId="10" fillId="25" borderId="10" xfId="21" applyFont="1" applyFill="1" applyBorder="1" applyAlignment="1" applyProtection="1">
      <alignment vertical="center"/>
    </xf>
    <xf numFmtId="0" fontId="10" fillId="25" borderId="10" xfId="21" applyFont="1" applyFill="1" applyBorder="1" applyAlignment="1" applyProtection="1">
      <alignment horizontal="centerContinuous" vertical="center"/>
    </xf>
    <xf numFmtId="0" fontId="10" fillId="25" borderId="10" xfId="21" applyFont="1" applyFill="1" applyBorder="1" applyAlignment="1" applyProtection="1">
      <alignment horizontal="center" vertical="distributed" wrapText="1"/>
    </xf>
    <xf numFmtId="0" fontId="10" fillId="25" borderId="10" xfId="21" applyFont="1" applyFill="1" applyBorder="1" applyAlignment="1" applyProtection="1">
      <alignment horizontal="center"/>
    </xf>
    <xf numFmtId="164" fontId="33" fillId="25" borderId="10" xfId="21" applyNumberFormat="1" applyFont="1" applyFill="1" applyBorder="1" applyAlignment="1">
      <alignment horizontal="center"/>
    </xf>
    <xf numFmtId="0" fontId="33" fillId="25" borderId="10" xfId="21" applyFont="1" applyFill="1" applyBorder="1"/>
    <xf numFmtId="0" fontId="33" fillId="0" borderId="57" xfId="21" applyFont="1" applyBorder="1" applyProtection="1"/>
    <xf numFmtId="166" fontId="35" fillId="25" borderId="10" xfId="21" applyNumberFormat="1" applyFont="1" applyFill="1" applyBorder="1" applyAlignment="1">
      <alignment horizontal="centerContinuous" vertical="center"/>
    </xf>
    <xf numFmtId="0" fontId="10" fillId="25" borderId="10" xfId="21" applyFont="1" applyFill="1" applyBorder="1" applyAlignment="1">
      <alignment horizontal="center" vertical="center"/>
    </xf>
    <xf numFmtId="0" fontId="10" fillId="25" borderId="10" xfId="21" applyFont="1" applyFill="1" applyBorder="1" applyAlignment="1">
      <alignment horizontal="center"/>
    </xf>
    <xf numFmtId="166" fontId="34" fillId="25" borderId="10" xfId="21" applyNumberFormat="1" applyFont="1" applyFill="1" applyBorder="1" applyAlignment="1">
      <alignment horizontal="right" vertical="center"/>
    </xf>
    <xf numFmtId="166" fontId="33" fillId="25" borderId="10" xfId="21" applyNumberFormat="1" applyFont="1" applyFill="1" applyBorder="1" applyAlignment="1">
      <alignment horizontal="right" vertical="center"/>
    </xf>
    <xf numFmtId="0" fontId="33" fillId="25" borderId="57" xfId="21" applyFont="1" applyFill="1" applyBorder="1" applyProtection="1"/>
    <xf numFmtId="164" fontId="33" fillId="27" borderId="18" xfId="21" applyNumberFormat="1" applyFont="1" applyFill="1" applyBorder="1" applyAlignment="1" applyProtection="1">
      <alignment horizontal="center"/>
      <protection locked="0"/>
    </xf>
    <xf numFmtId="164" fontId="33" fillId="27" borderId="43" xfId="21" applyNumberFormat="1" applyFont="1" applyFill="1" applyBorder="1" applyAlignment="1" applyProtection="1">
      <alignment horizontal="center"/>
      <protection locked="0"/>
    </xf>
    <xf numFmtId="164" fontId="33" fillId="27" borderId="14" xfId="21" applyNumberFormat="1" applyFont="1" applyFill="1" applyBorder="1" applyAlignment="1" applyProtection="1">
      <alignment horizontal="center"/>
      <protection locked="0"/>
    </xf>
    <xf numFmtId="164" fontId="33" fillId="28" borderId="18" xfId="21" applyNumberFormat="1" applyFont="1" applyFill="1" applyBorder="1" applyAlignment="1" applyProtection="1">
      <alignment horizontal="center"/>
      <protection locked="0"/>
    </xf>
    <xf numFmtId="164" fontId="33" fillId="28" borderId="43" xfId="21" applyNumberFormat="1" applyFont="1" applyFill="1" applyBorder="1" applyAlignment="1" applyProtection="1">
      <alignment horizontal="center"/>
      <protection locked="0"/>
    </xf>
    <xf numFmtId="0" fontId="33" fillId="25" borderId="10" xfId="0" applyFont="1" applyFill="1" applyBorder="1" applyAlignment="1">
      <alignment vertical="center"/>
    </xf>
    <xf numFmtId="0" fontId="33" fillId="0" borderId="0" xfId="0" applyFont="1" applyBorder="1" applyProtection="1"/>
    <xf numFmtId="0" fontId="33" fillId="0" borderId="10" xfId="0" applyFont="1" applyBorder="1" applyProtection="1"/>
    <xf numFmtId="0" fontId="8" fillId="0" borderId="0" xfId="0" applyFont="1" applyProtection="1"/>
    <xf numFmtId="0" fontId="33" fillId="0" borderId="0" xfId="0" applyFont="1" applyProtection="1"/>
    <xf numFmtId="0" fontId="33" fillId="0" borderId="0" xfId="0" applyFont="1" applyFill="1" applyAlignment="1">
      <alignment horizontal="left"/>
    </xf>
    <xf numFmtId="0" fontId="10" fillId="0" borderId="56" xfId="0" applyFont="1" applyBorder="1" applyProtection="1"/>
    <xf numFmtId="0" fontId="33" fillId="0" borderId="17" xfId="0" applyFont="1" applyFill="1" applyBorder="1" applyProtection="1"/>
    <xf numFmtId="0" fontId="33" fillId="0" borderId="17" xfId="0" applyFont="1" applyBorder="1" applyProtection="1"/>
    <xf numFmtId="0" fontId="10" fillId="0" borderId="10" xfId="0" applyFont="1" applyFill="1" applyBorder="1" applyProtection="1"/>
    <xf numFmtId="0" fontId="33" fillId="0" borderId="0" xfId="0" applyFont="1" applyFill="1" applyBorder="1" applyProtection="1">
      <protection locked="0"/>
    </xf>
    <xf numFmtId="0" fontId="10" fillId="0" borderId="0" xfId="0" applyFont="1" applyBorder="1" applyAlignment="1" applyProtection="1">
      <alignment horizontal="center"/>
    </xf>
    <xf numFmtId="0" fontId="33" fillId="26" borderId="36" xfId="0" applyFont="1" applyFill="1" applyBorder="1" applyProtection="1">
      <protection locked="0"/>
    </xf>
    <xf numFmtId="0" fontId="10" fillId="0" borderId="10" xfId="0" applyFont="1" applyBorder="1" applyProtection="1"/>
    <xf numFmtId="164" fontId="33" fillId="0" borderId="0" xfId="0" applyNumberFormat="1" applyFont="1" applyBorder="1" applyProtection="1"/>
    <xf numFmtId="0" fontId="33" fillId="26" borderId="11" xfId="0" applyFont="1" applyFill="1" applyBorder="1" applyProtection="1">
      <protection locked="0"/>
    </xf>
    <xf numFmtId="0" fontId="33" fillId="0" borderId="62" xfId="0" applyFont="1" applyBorder="1" applyProtection="1"/>
    <xf numFmtId="0" fontId="33" fillId="0" borderId="63" xfId="0" applyFont="1" applyBorder="1" applyProtection="1"/>
    <xf numFmtId="0" fontId="33" fillId="0" borderId="47" xfId="0" applyFont="1" applyBorder="1" applyProtection="1"/>
    <xf numFmtId="0" fontId="33" fillId="0" borderId="49" xfId="0" applyFont="1" applyBorder="1" applyProtection="1"/>
    <xf numFmtId="0" fontId="33" fillId="0" borderId="56" xfId="0" applyFont="1" applyBorder="1" applyProtection="1"/>
    <xf numFmtId="0" fontId="33" fillId="25" borderId="10" xfId="0" applyFont="1" applyFill="1" applyBorder="1" applyAlignment="1">
      <alignment vertical="center" wrapText="1"/>
    </xf>
    <xf numFmtId="0" fontId="10" fillId="25" borderId="10" xfId="0" applyFont="1" applyFill="1" applyBorder="1" applyAlignment="1">
      <alignment horizontal="left"/>
    </xf>
    <xf numFmtId="0" fontId="33" fillId="0" borderId="57" xfId="0" applyFont="1" applyBorder="1" applyProtection="1"/>
    <xf numFmtId="0" fontId="33" fillId="0" borderId="15" xfId="0" applyFont="1" applyBorder="1" applyProtection="1"/>
    <xf numFmtId="0" fontId="0" fillId="26" borderId="18" xfId="0" applyFill="1" applyBorder="1" applyProtection="1">
      <protection locked="0"/>
    </xf>
    <xf numFmtId="0" fontId="10" fillId="0" borderId="0" xfId="0" applyFont="1" applyBorder="1" applyAlignment="1" applyProtection="1">
      <alignment horizontal="center" vertical="center" wrapText="1"/>
    </xf>
    <xf numFmtId="0" fontId="32" fillId="0" borderId="0" xfId="0" applyFont="1" applyProtection="1"/>
    <xf numFmtId="0" fontId="33" fillId="0" borderId="18" xfId="0" applyFont="1" applyBorder="1" applyProtection="1"/>
    <xf numFmtId="0" fontId="33" fillId="0" borderId="18" xfId="0" applyFont="1" applyFill="1" applyBorder="1" applyProtection="1">
      <protection locked="0"/>
    </xf>
    <xf numFmtId="0" fontId="10" fillId="26" borderId="39" xfId="21" applyNumberFormat="1" applyFont="1" applyFill="1" applyBorder="1" applyAlignment="1">
      <alignment horizontal="right"/>
    </xf>
    <xf numFmtId="0" fontId="33" fillId="26" borderId="33" xfId="21" applyFont="1" applyFill="1" applyBorder="1" applyAlignment="1" applyProtection="1">
      <alignment horizontal="right"/>
    </xf>
    <xf numFmtId="0" fontId="33" fillId="26" borderId="33" xfId="21" applyFont="1" applyFill="1" applyBorder="1" applyAlignment="1" applyProtection="1">
      <alignment horizontal="right"/>
      <protection locked="0"/>
    </xf>
    <xf numFmtId="0" fontId="33" fillId="26" borderId="54" xfId="21" applyFont="1" applyFill="1" applyBorder="1" applyAlignment="1" applyProtection="1">
      <alignment horizontal="right"/>
      <protection locked="0"/>
    </xf>
    <xf numFmtId="0" fontId="33" fillId="31" borderId="33" xfId="21" applyFont="1" applyFill="1" applyBorder="1" applyAlignment="1" applyProtection="1">
      <alignment horizontal="right"/>
    </xf>
    <xf numFmtId="0" fontId="33" fillId="31" borderId="33" xfId="21" applyFont="1" applyFill="1" applyBorder="1" applyAlignment="1" applyProtection="1">
      <alignment horizontal="right"/>
      <protection locked="0"/>
    </xf>
    <xf numFmtId="164" fontId="33" fillId="31" borderId="11" xfId="21" applyNumberFormat="1" applyFont="1" applyFill="1" applyBorder="1" applyAlignment="1" applyProtection="1">
      <alignment horizontal="center"/>
      <protection locked="0"/>
    </xf>
    <xf numFmtId="164" fontId="33" fillId="31" borderId="18" xfId="21" applyNumberFormat="1" applyFont="1" applyFill="1" applyBorder="1" applyAlignment="1" applyProtection="1">
      <alignment horizontal="center"/>
      <protection locked="0"/>
    </xf>
    <xf numFmtId="164" fontId="33" fillId="31" borderId="40" xfId="21" applyNumberFormat="1" applyFont="1" applyFill="1" applyBorder="1" applyAlignment="1" applyProtection="1">
      <alignment horizontal="center"/>
      <protection locked="0"/>
    </xf>
    <xf numFmtId="164" fontId="33" fillId="31" borderId="43" xfId="21" applyNumberFormat="1" applyFont="1" applyFill="1" applyBorder="1" applyAlignment="1" applyProtection="1">
      <alignment horizontal="center"/>
      <protection locked="0"/>
    </xf>
    <xf numFmtId="164" fontId="33" fillId="31" borderId="11" xfId="21" applyNumberFormat="1" applyFont="1" applyFill="1" applyBorder="1" applyAlignment="1">
      <alignment horizontal="center"/>
    </xf>
    <xf numFmtId="164" fontId="33" fillId="31" borderId="36" xfId="21" applyNumberFormat="1" applyFont="1" applyFill="1" applyBorder="1" applyAlignment="1">
      <alignment horizontal="center"/>
    </xf>
    <xf numFmtId="164" fontId="33" fillId="31" borderId="23" xfId="21" applyNumberFormat="1" applyFont="1" applyFill="1" applyBorder="1" applyAlignment="1">
      <alignment horizontal="center"/>
    </xf>
    <xf numFmtId="164" fontId="33" fillId="31" borderId="18" xfId="21" applyNumberFormat="1" applyFont="1" applyFill="1" applyBorder="1" applyAlignment="1">
      <alignment horizontal="center"/>
    </xf>
    <xf numFmtId="0" fontId="33" fillId="31" borderId="39" xfId="21" applyNumberFormat="1" applyFont="1" applyFill="1" applyBorder="1" applyAlignment="1">
      <alignment horizontal="right"/>
    </xf>
    <xf numFmtId="164" fontId="33" fillId="31" borderId="34" xfId="21" applyNumberFormat="1" applyFont="1" applyFill="1" applyBorder="1" applyAlignment="1">
      <alignment horizontal="center"/>
    </xf>
    <xf numFmtId="4" fontId="33" fillId="31" borderId="11" xfId="21" applyNumberFormat="1" applyFont="1" applyFill="1" applyBorder="1" applyAlignment="1" applyProtection="1">
      <alignment horizontal="center"/>
    </xf>
    <xf numFmtId="4" fontId="33" fillId="31" borderId="11" xfId="21" applyNumberFormat="1" applyFont="1" applyFill="1" applyBorder="1" applyAlignment="1">
      <alignment horizontal="center"/>
    </xf>
    <xf numFmtId="164" fontId="10" fillId="31" borderId="39" xfId="21" applyNumberFormat="1" applyFont="1" applyFill="1" applyBorder="1" applyAlignment="1">
      <alignment horizontal="left"/>
    </xf>
    <xf numFmtId="164" fontId="10" fillId="31" borderId="39" xfId="21" applyNumberFormat="1" applyFont="1" applyFill="1" applyBorder="1" applyAlignment="1"/>
    <xf numFmtId="0" fontId="50" fillId="0" borderId="0" xfId="20" applyFont="1" applyBorder="1" applyProtection="1"/>
    <xf numFmtId="0" fontId="33" fillId="0" borderId="0" xfId="36" applyFont="1" applyProtection="1"/>
    <xf numFmtId="164" fontId="51" fillId="0" borderId="0" xfId="37" quotePrefix="1" applyNumberFormat="1" applyFont="1" applyFill="1" applyAlignment="1" applyProtection="1">
      <alignment vertical="center"/>
    </xf>
    <xf numFmtId="0" fontId="51" fillId="0" borderId="0" xfId="37" quotePrefix="1" applyFont="1" applyFill="1" applyAlignment="1" applyProtection="1">
      <alignment vertical="center"/>
    </xf>
    <xf numFmtId="8" fontId="51" fillId="0" borderId="0" xfId="37" quotePrefix="1" applyNumberFormat="1" applyFont="1" applyFill="1" applyAlignment="1" applyProtection="1">
      <alignment vertical="center"/>
    </xf>
    <xf numFmtId="0" fontId="51" fillId="0" borderId="0" xfId="37" quotePrefix="1" applyFont="1" applyAlignment="1" applyProtection="1">
      <alignment horizontal="center" vertical="center"/>
    </xf>
    <xf numFmtId="166" fontId="51" fillId="0" borderId="0" xfId="37" quotePrefix="1" applyNumberFormat="1" applyFont="1" applyFill="1" applyAlignment="1" applyProtection="1">
      <alignment vertical="center"/>
    </xf>
    <xf numFmtId="0" fontId="33" fillId="0" borderId="0" xfId="35" applyFont="1" applyAlignment="1" applyProtection="1">
      <alignment vertical="center"/>
    </xf>
    <xf numFmtId="0" fontId="10" fillId="0" borderId="0" xfId="35" applyFont="1" applyBorder="1" applyAlignment="1" applyProtection="1">
      <alignment vertical="center"/>
    </xf>
    <xf numFmtId="166" fontId="33" fillId="0" borderId="0" xfId="35" applyNumberFormat="1" applyFont="1" applyBorder="1" applyAlignment="1" applyProtection="1">
      <alignment vertical="center"/>
    </xf>
    <xf numFmtId="8" fontId="33" fillId="0" borderId="0" xfId="35" applyNumberFormat="1" applyFont="1" applyBorder="1" applyAlignment="1" applyProtection="1">
      <alignment vertical="center"/>
    </xf>
    <xf numFmtId="164" fontId="33" fillId="0" borderId="0" xfId="35" applyNumberFormat="1" applyFont="1" applyBorder="1" applyAlignment="1" applyProtection="1">
      <alignment vertical="center"/>
    </xf>
    <xf numFmtId="0" fontId="33" fillId="0" borderId="0" xfId="36" applyFont="1" applyBorder="1" applyProtection="1"/>
    <xf numFmtId="0" fontId="33" fillId="0" borderId="0" xfId="35" applyFont="1" applyBorder="1" applyAlignment="1" applyProtection="1">
      <alignment vertical="center"/>
    </xf>
    <xf numFmtId="0" fontId="10" fillId="0" borderId="29" xfId="35" applyFont="1" applyFill="1" applyBorder="1" applyAlignment="1" applyProtection="1">
      <alignment horizontal="centerContinuous" vertical="center"/>
    </xf>
    <xf numFmtId="0" fontId="10" fillId="0" borderId="28" xfId="35" applyFont="1" applyFill="1" applyBorder="1" applyAlignment="1" applyProtection="1">
      <alignment horizontal="centerContinuous" vertical="center"/>
    </xf>
    <xf numFmtId="0" fontId="10" fillId="0" borderId="67" xfId="35" applyFont="1" applyFill="1" applyBorder="1" applyAlignment="1" applyProtection="1">
      <alignment horizontal="centerContinuous" vertical="center"/>
    </xf>
    <xf numFmtId="8" fontId="10" fillId="0" borderId="28" xfId="35" applyNumberFormat="1" applyFont="1" applyFill="1" applyBorder="1" applyAlignment="1" applyProtection="1">
      <alignment horizontal="center" vertical="center" wrapText="1"/>
    </xf>
    <xf numFmtId="8" fontId="10" fillId="0" borderId="18" xfId="35" applyNumberFormat="1" applyFont="1" applyFill="1" applyBorder="1" applyAlignment="1" applyProtection="1">
      <alignment horizontal="center" vertical="center" wrapText="1"/>
    </xf>
    <xf numFmtId="164" fontId="10" fillId="0" borderId="18" xfId="35" applyNumberFormat="1" applyFont="1" applyFill="1" applyBorder="1" applyAlignment="1" applyProtection="1">
      <alignment horizontal="center" vertical="center" wrapText="1"/>
    </xf>
    <xf numFmtId="0" fontId="10" fillId="0" borderId="18" xfId="35" applyFont="1" applyFill="1" applyBorder="1" applyAlignment="1" applyProtection="1">
      <alignment horizontal="center" vertical="center" wrapText="1"/>
    </xf>
    <xf numFmtId="8" fontId="10" fillId="0" borderId="50" xfId="35" applyNumberFormat="1" applyFont="1" applyFill="1" applyBorder="1" applyAlignment="1" applyProtection="1">
      <alignment horizontal="center" vertical="center" wrapText="1"/>
    </xf>
    <xf numFmtId="166" fontId="10" fillId="29" borderId="18" xfId="35" applyNumberFormat="1" applyFont="1" applyFill="1" applyBorder="1" applyAlignment="1" applyProtection="1">
      <alignment horizontal="center" vertical="center" wrapText="1"/>
    </xf>
    <xf numFmtId="0" fontId="10" fillId="0" borderId="69" xfId="35" applyFont="1" applyFill="1" applyBorder="1" applyAlignment="1" applyProtection="1">
      <alignment vertical="center"/>
    </xf>
    <xf numFmtId="0" fontId="10" fillId="0" borderId="28" xfId="35" applyFont="1" applyFill="1" applyBorder="1" applyAlignment="1" applyProtection="1">
      <alignment vertical="center"/>
    </xf>
    <xf numFmtId="0" fontId="10" fillId="29" borderId="28" xfId="35" applyFont="1" applyFill="1" applyBorder="1" applyAlignment="1" applyProtection="1">
      <alignment vertical="center"/>
    </xf>
    <xf numFmtId="0" fontId="10" fillId="0" borderId="70" xfId="35" applyFont="1" applyFill="1" applyBorder="1" applyAlignment="1" applyProtection="1">
      <alignment vertical="center"/>
    </xf>
    <xf numFmtId="0" fontId="33" fillId="0" borderId="11" xfId="35" applyFont="1" applyFill="1" applyBorder="1" applyAlignment="1" applyProtection="1">
      <alignment vertical="center"/>
    </xf>
    <xf numFmtId="0" fontId="33" fillId="0" borderId="11" xfId="35" applyFont="1" applyFill="1" applyBorder="1" applyAlignment="1" applyProtection="1">
      <alignment vertical="center" wrapText="1"/>
    </xf>
    <xf numFmtId="0" fontId="33" fillId="0" borderId="47" xfId="35" applyFont="1" applyFill="1" applyBorder="1" applyAlignment="1" applyProtection="1">
      <alignment vertical="center" wrapText="1"/>
    </xf>
    <xf numFmtId="166" fontId="33" fillId="0" borderId="49" xfId="35" applyNumberFormat="1" applyFont="1" applyFill="1" applyBorder="1" applyAlignment="1" applyProtection="1">
      <alignment vertical="center"/>
    </xf>
    <xf numFmtId="8" fontId="33" fillId="0" borderId="49" xfId="35" applyNumberFormat="1" applyFont="1" applyFill="1" applyBorder="1" applyAlignment="1" applyProtection="1">
      <alignment vertical="center"/>
    </xf>
    <xf numFmtId="164" fontId="33" fillId="0" borderId="49" xfId="35" applyNumberFormat="1" applyFont="1" applyFill="1" applyBorder="1" applyAlignment="1" applyProtection="1">
      <alignment vertical="center"/>
    </xf>
    <xf numFmtId="8" fontId="33" fillId="0" borderId="49" xfId="35" applyNumberFormat="1" applyFont="1" applyFill="1" applyBorder="1" applyAlignment="1" applyProtection="1">
      <alignment horizontal="center" vertical="center" wrapText="1"/>
    </xf>
    <xf numFmtId="8" fontId="33" fillId="0" borderId="49" xfId="35" applyNumberFormat="1" applyFont="1" applyFill="1" applyBorder="1" applyAlignment="1" applyProtection="1">
      <alignment horizontal="center" vertical="center"/>
    </xf>
    <xf numFmtId="0" fontId="33" fillId="0" borderId="0" xfId="35" applyFont="1" applyFill="1" applyAlignment="1" applyProtection="1">
      <alignment vertical="center"/>
    </xf>
    <xf numFmtId="0" fontId="10" fillId="0" borderId="28" xfId="35" applyFont="1" applyFill="1" applyBorder="1" applyAlignment="1" applyProtection="1">
      <alignment vertical="center" wrapText="1"/>
    </xf>
    <xf numFmtId="0" fontId="10" fillId="29" borderId="28" xfId="35" applyFont="1" applyFill="1" applyBorder="1" applyAlignment="1" applyProtection="1">
      <alignment vertical="center" wrapText="1"/>
    </xf>
    <xf numFmtId="0" fontId="10" fillId="0" borderId="62" xfId="35" applyFont="1" applyFill="1" applyBorder="1" applyAlignment="1" applyProtection="1">
      <alignment vertical="center"/>
    </xf>
    <xf numFmtId="0" fontId="10" fillId="0" borderId="63" xfId="35" applyFont="1" applyFill="1" applyBorder="1" applyAlignment="1" applyProtection="1">
      <alignment vertical="center"/>
    </xf>
    <xf numFmtId="0" fontId="10" fillId="29" borderId="63" xfId="35" applyFont="1" applyFill="1" applyBorder="1" applyAlignment="1" applyProtection="1">
      <alignment vertical="center"/>
    </xf>
    <xf numFmtId="166" fontId="33" fillId="30" borderId="36" xfId="35" applyNumberFormat="1" applyFont="1" applyFill="1" applyBorder="1" applyAlignment="1" applyProtection="1">
      <alignment vertical="center"/>
      <protection locked="0"/>
    </xf>
    <xf numFmtId="8" fontId="33" fillId="30" borderId="36" xfId="35" applyNumberFormat="1" applyFont="1" applyFill="1" applyBorder="1" applyAlignment="1" applyProtection="1">
      <alignment vertical="center"/>
      <protection locked="0"/>
    </xf>
    <xf numFmtId="164" fontId="33" fillId="30" borderId="36" xfId="35" applyNumberFormat="1" applyFont="1" applyFill="1" applyBorder="1" applyAlignment="1" applyProtection="1">
      <alignment vertical="center"/>
      <protection locked="0"/>
    </xf>
    <xf numFmtId="8" fontId="33" fillId="30" borderId="18" xfId="35" applyNumberFormat="1" applyFont="1" applyFill="1" applyBorder="1" applyAlignment="1" applyProtection="1">
      <alignment horizontal="center" vertical="center" wrapText="1"/>
      <protection locked="0"/>
    </xf>
    <xf numFmtId="8" fontId="33" fillId="30" borderId="36" xfId="35" applyNumberFormat="1" applyFont="1" applyFill="1" applyBorder="1" applyAlignment="1" applyProtection="1">
      <alignment horizontal="center" vertical="center"/>
      <protection locked="0"/>
    </xf>
    <xf numFmtId="166" fontId="33" fillId="30" borderId="18" xfId="35" applyNumberFormat="1" applyFont="1" applyFill="1" applyBorder="1" applyAlignment="1" applyProtection="1">
      <alignment vertical="center"/>
      <protection locked="0"/>
    </xf>
    <xf numFmtId="8" fontId="33" fillId="30" borderId="18" xfId="35" applyNumberFormat="1" applyFont="1" applyFill="1" applyBorder="1" applyAlignment="1" applyProtection="1">
      <alignment vertical="center"/>
      <protection locked="0"/>
    </xf>
    <xf numFmtId="164" fontId="33" fillId="30" borderId="18" xfId="35" applyNumberFormat="1" applyFont="1" applyFill="1" applyBorder="1" applyAlignment="1" applyProtection="1">
      <alignment vertical="center"/>
      <protection locked="0"/>
    </xf>
    <xf numFmtId="8" fontId="33" fillId="30" borderId="18" xfId="35" applyNumberFormat="1" applyFont="1" applyFill="1" applyBorder="1" applyAlignment="1" applyProtection="1">
      <alignment horizontal="center" vertical="center"/>
      <protection locked="0"/>
    </xf>
    <xf numFmtId="0" fontId="33" fillId="0" borderId="62" xfId="35" applyFont="1" applyFill="1" applyBorder="1" applyAlignment="1" applyProtection="1">
      <alignment vertical="center" wrapText="1"/>
    </xf>
    <xf numFmtId="166" fontId="33" fillId="0" borderId="63" xfId="35" applyNumberFormat="1" applyFont="1" applyFill="1" applyBorder="1" applyAlignment="1" applyProtection="1">
      <alignment vertical="center"/>
    </xf>
    <xf numFmtId="8" fontId="33" fillId="0" borderId="63" xfId="35" applyNumberFormat="1" applyFont="1" applyFill="1" applyBorder="1" applyAlignment="1" applyProtection="1">
      <alignment vertical="center"/>
    </xf>
    <xf numFmtId="164" fontId="33" fillId="0" borderId="63" xfId="35" applyNumberFormat="1" applyFont="1" applyFill="1" applyBorder="1" applyAlignment="1" applyProtection="1">
      <alignment vertical="center"/>
    </xf>
    <xf numFmtId="8" fontId="33" fillId="0" borderId="63" xfId="35" applyNumberFormat="1" applyFont="1" applyFill="1" applyBorder="1" applyAlignment="1" applyProtection="1">
      <alignment horizontal="center" vertical="center" wrapText="1"/>
    </xf>
    <xf numFmtId="8" fontId="33" fillId="0" borderId="63" xfId="35" applyNumberFormat="1" applyFont="1" applyFill="1" applyBorder="1" applyAlignment="1" applyProtection="1">
      <alignment horizontal="center" vertical="center"/>
    </xf>
    <xf numFmtId="0" fontId="10" fillId="0" borderId="0" xfId="35" applyFont="1" applyFill="1" applyBorder="1" applyAlignment="1" applyProtection="1">
      <alignment vertical="center"/>
    </xf>
    <xf numFmtId="167" fontId="33" fillId="0" borderId="0" xfId="35" applyNumberFormat="1" applyFont="1" applyBorder="1" applyAlignment="1" applyProtection="1">
      <alignment vertical="center"/>
    </xf>
    <xf numFmtId="166" fontId="33" fillId="0" borderId="0" xfId="35" applyNumberFormat="1" applyFont="1" applyAlignment="1" applyProtection="1">
      <alignment vertical="center"/>
    </xf>
    <xf numFmtId="8" fontId="33" fillId="0" borderId="0" xfId="35" applyNumberFormat="1" applyFont="1" applyAlignment="1" applyProtection="1">
      <alignment vertical="center"/>
    </xf>
    <xf numFmtId="164" fontId="33" fillId="0" borderId="0" xfId="35" applyNumberFormat="1" applyFont="1" applyAlignment="1" applyProtection="1">
      <alignment vertical="center"/>
    </xf>
    <xf numFmtId="167" fontId="33" fillId="0" borderId="0" xfId="35" applyNumberFormat="1" applyFont="1" applyAlignment="1" applyProtection="1">
      <alignment vertical="center"/>
    </xf>
    <xf numFmtId="166" fontId="33" fillId="30" borderId="36" xfId="35" applyNumberFormat="1" applyFont="1" applyFill="1" applyBorder="1" applyAlignment="1" applyProtection="1">
      <alignment vertical="center"/>
    </xf>
    <xf numFmtId="166" fontId="33" fillId="30" borderId="18" xfId="35" applyNumberFormat="1" applyFont="1" applyFill="1" applyBorder="1" applyAlignment="1" applyProtection="1">
      <alignment vertical="center"/>
    </xf>
    <xf numFmtId="0" fontId="10" fillId="0" borderId="0" xfId="35" applyFont="1" applyAlignment="1" applyProtection="1">
      <alignment vertical="center"/>
    </xf>
    <xf numFmtId="0" fontId="43" fillId="0" borderId="0" xfId="35" applyFont="1" applyAlignment="1" applyProtection="1">
      <alignment vertical="center"/>
    </xf>
    <xf numFmtId="4" fontId="33" fillId="0" borderId="0" xfId="168" applyNumberFormat="1" applyFont="1" applyFill="1" applyBorder="1" applyAlignment="1" applyProtection="1">
      <alignment vertical="center"/>
    </xf>
    <xf numFmtId="4" fontId="42" fillId="0" borderId="0" xfId="168" applyNumberFormat="1" applyFont="1" applyFill="1" applyBorder="1" applyAlignment="1" applyProtection="1">
      <alignment vertical="top"/>
    </xf>
    <xf numFmtId="4" fontId="33" fillId="0" borderId="0" xfId="168" applyNumberFormat="1" applyFont="1" applyFill="1" applyBorder="1" applyAlignment="1" applyProtection="1">
      <alignment vertical="top"/>
    </xf>
    <xf numFmtId="4" fontId="10" fillId="0" borderId="0" xfId="168" applyNumberFormat="1" applyFont="1" applyFill="1" applyBorder="1" applyAlignment="1" applyProtection="1">
      <alignment vertical="top"/>
    </xf>
    <xf numFmtId="4" fontId="33" fillId="0" borderId="50" xfId="168" applyNumberFormat="1" applyFont="1" applyFill="1" applyBorder="1" applyAlignment="1" applyProtection="1">
      <alignment vertical="top"/>
    </xf>
    <xf numFmtId="4" fontId="33" fillId="0" borderId="25" xfId="168" applyNumberFormat="1" applyFont="1" applyFill="1" applyBorder="1" applyAlignment="1" applyProtection="1">
      <alignment vertical="center"/>
    </xf>
    <xf numFmtId="4" fontId="42" fillId="0" borderId="0" xfId="168" applyNumberFormat="1" applyFont="1" applyFill="1" applyBorder="1" applyAlignment="1" applyProtection="1">
      <alignment vertical="top" wrapText="1"/>
    </xf>
    <xf numFmtId="4" fontId="43" fillId="0" borderId="0" xfId="168" applyNumberFormat="1" applyFont="1" applyFill="1" applyBorder="1" applyAlignment="1" applyProtection="1">
      <alignment vertical="top"/>
    </xf>
    <xf numFmtId="170" fontId="10" fillId="0" borderId="23" xfId="21" applyNumberFormat="1" applyFont="1" applyFill="1" applyBorder="1" applyAlignment="1" applyProtection="1">
      <alignment horizontal="centerContinuous" vertical="center"/>
    </xf>
    <xf numFmtId="0" fontId="10" fillId="0" borderId="23" xfId="21" applyFont="1" applyFill="1" applyBorder="1" applyAlignment="1" applyProtection="1">
      <alignment horizontal="centerContinuous" vertical="center"/>
    </xf>
    <xf numFmtId="0" fontId="10" fillId="0" borderId="0" xfId="21" applyFont="1" applyFill="1" applyBorder="1" applyAlignment="1" applyProtection="1">
      <alignment horizontal="centerContinuous" wrapText="1"/>
    </xf>
    <xf numFmtId="0" fontId="10" fillId="0" borderId="33" xfId="21" applyFont="1" applyFill="1" applyBorder="1" applyAlignment="1" applyProtection="1">
      <alignment horizontal="center" vertical="center" wrapText="1"/>
    </xf>
    <xf numFmtId="0" fontId="10" fillId="0" borderId="38" xfId="21" applyFont="1" applyFill="1" applyBorder="1" applyAlignment="1" applyProtection="1">
      <alignment horizontal="center" vertical="center" wrapText="1"/>
    </xf>
    <xf numFmtId="0" fontId="10" fillId="0" borderId="35" xfId="21" applyFont="1" applyFill="1" applyBorder="1" applyAlignment="1" applyProtection="1">
      <alignment horizontal="center" vertical="center"/>
    </xf>
    <xf numFmtId="0" fontId="10" fillId="0" borderId="11" xfId="21" applyFont="1" applyBorder="1" applyAlignment="1" applyProtection="1">
      <alignment horizontal="center" vertical="center"/>
    </xf>
    <xf numFmtId="0" fontId="10" fillId="0" borderId="0" xfId="0" applyFont="1" applyProtection="1"/>
    <xf numFmtId="0" fontId="10" fillId="0" borderId="0" xfId="0" applyFont="1" applyAlignment="1" applyProtection="1">
      <alignment horizontal="center"/>
    </xf>
    <xf numFmtId="0" fontId="10" fillId="0" borderId="18" xfId="19" applyFont="1" applyFill="1" applyBorder="1" applyAlignment="1" applyProtection="1">
      <alignment vertical="top" wrapText="1"/>
    </xf>
    <xf numFmtId="0" fontId="33" fillId="25" borderId="18" xfId="0" applyFont="1" applyFill="1" applyBorder="1" applyAlignment="1" applyProtection="1">
      <alignment vertical="center" wrapText="1"/>
    </xf>
    <xf numFmtId="0" fontId="33" fillId="0" borderId="18" xfId="0" applyFont="1" applyFill="1" applyBorder="1" applyAlignment="1" applyProtection="1">
      <alignment wrapText="1"/>
    </xf>
    <xf numFmtId="0" fontId="10" fillId="0" borderId="0" xfId="0" applyFont="1" applyAlignment="1" applyProtection="1">
      <alignment horizontal="right"/>
    </xf>
    <xf numFmtId="0" fontId="10" fillId="30" borderId="18" xfId="0" applyFont="1" applyFill="1" applyBorder="1" applyAlignment="1" applyProtection="1">
      <alignment horizontal="center" vertical="center"/>
    </xf>
    <xf numFmtId="0" fontId="10" fillId="31" borderId="18" xfId="0" applyFont="1" applyFill="1" applyBorder="1" applyAlignment="1" applyProtection="1">
      <alignment horizontal="center" vertical="center"/>
    </xf>
    <xf numFmtId="10" fontId="10" fillId="0" borderId="0" xfId="144" applyNumberFormat="1" applyFont="1" applyFill="1" applyBorder="1" applyAlignment="1" applyProtection="1">
      <alignment horizontal="right"/>
    </xf>
    <xf numFmtId="0" fontId="32" fillId="0" borderId="0" xfId="21" applyFont="1" applyProtection="1"/>
    <xf numFmtId="0" fontId="32" fillId="25" borderId="0" xfId="21" applyFont="1" applyFill="1" applyProtection="1"/>
    <xf numFmtId="0" fontId="33" fillId="31" borderId="39" xfId="21" applyFont="1" applyFill="1" applyBorder="1" applyAlignment="1" applyProtection="1">
      <alignment horizontal="right"/>
      <protection locked="0"/>
    </xf>
    <xf numFmtId="0" fontId="33" fillId="0" borderId="32" xfId="21" applyFont="1" applyFill="1" applyBorder="1" applyProtection="1"/>
    <xf numFmtId="0" fontId="33" fillId="25" borderId="32" xfId="21" applyFont="1" applyFill="1" applyBorder="1" applyProtection="1"/>
    <xf numFmtId="0" fontId="33" fillId="0" borderId="19" xfId="21" applyFont="1" applyBorder="1" applyProtection="1"/>
    <xf numFmtId="0" fontId="33" fillId="25" borderId="16" xfId="21" applyFont="1" applyFill="1" applyBorder="1" applyProtection="1"/>
    <xf numFmtId="0" fontId="10" fillId="0" borderId="19" xfId="21" applyFont="1" applyFill="1" applyBorder="1" applyAlignment="1" applyProtection="1">
      <alignment horizontal="center"/>
    </xf>
    <xf numFmtId="171" fontId="10" fillId="0" borderId="16" xfId="21" applyNumberFormat="1" applyFont="1" applyFill="1" applyBorder="1" applyAlignment="1" applyProtection="1">
      <alignment horizontal="center" vertical="center"/>
    </xf>
    <xf numFmtId="0" fontId="10" fillId="0" borderId="16" xfId="21" applyFont="1" applyFill="1" applyBorder="1" applyAlignment="1" applyProtection="1">
      <alignment horizontal="center"/>
    </xf>
    <xf numFmtId="2" fontId="10" fillId="0" borderId="16" xfId="21" applyNumberFormat="1" applyFont="1" applyFill="1" applyBorder="1" applyAlignment="1" applyProtection="1">
      <alignment horizontal="center"/>
    </xf>
    <xf numFmtId="168" fontId="10" fillId="0" borderId="16" xfId="21" applyNumberFormat="1" applyFont="1" applyFill="1" applyBorder="1" applyAlignment="1" applyProtection="1">
      <alignment horizontal="center" vertical="center"/>
    </xf>
    <xf numFmtId="2" fontId="10" fillId="0" borderId="16" xfId="21" applyNumberFormat="1" applyFont="1" applyFill="1" applyBorder="1" applyAlignment="1" applyProtection="1">
      <alignment horizontal="center" vertical="center"/>
    </xf>
    <xf numFmtId="0" fontId="33" fillId="0" borderId="0" xfId="0" applyFont="1" applyAlignment="1" applyProtection="1">
      <alignment horizontal="left" vertical="top" wrapText="1"/>
    </xf>
    <xf numFmtId="0" fontId="33" fillId="0" borderId="0" xfId="0" applyFont="1" applyBorder="1" applyAlignment="1" applyProtection="1">
      <alignment vertical="top"/>
    </xf>
    <xf numFmtId="0" fontId="33" fillId="0" borderId="0" xfId="0" applyFont="1" applyBorder="1" applyAlignment="1" applyProtection="1">
      <alignment wrapText="1"/>
    </xf>
    <xf numFmtId="44" fontId="33" fillId="0" borderId="0" xfId="163" applyFont="1" applyFill="1" applyBorder="1" applyProtection="1"/>
    <xf numFmtId="0" fontId="38" fillId="0" borderId="0" xfId="24" applyFont="1" applyFill="1" applyBorder="1" applyProtection="1"/>
    <xf numFmtId="0" fontId="52" fillId="0" borderId="0" xfId="24" applyFont="1" applyFill="1" applyBorder="1" applyProtection="1"/>
    <xf numFmtId="0" fontId="38" fillId="0" borderId="0" xfId="21" applyFont="1" applyProtection="1"/>
    <xf numFmtId="0" fontId="52" fillId="0" borderId="0" xfId="24" applyFont="1" applyFill="1" applyBorder="1" applyAlignment="1" applyProtection="1">
      <alignment horizontal="left" vertical="center" wrapText="1"/>
    </xf>
    <xf numFmtId="0" fontId="9" fillId="0" borderId="39" xfId="21" applyFont="1" applyBorder="1" applyAlignment="1">
      <alignment vertical="center" wrapText="1"/>
    </xf>
    <xf numFmtId="0" fontId="3" fillId="0" borderId="0" xfId="0" applyFont="1" applyAlignment="1" applyProtection="1">
      <alignment vertical="center"/>
    </xf>
    <xf numFmtId="0" fontId="3" fillId="31" borderId="68" xfId="0" applyFont="1" applyFill="1" applyBorder="1" applyAlignment="1" applyProtection="1">
      <alignment horizontal="center" vertical="center"/>
    </xf>
    <xf numFmtId="0" fontId="2" fillId="0" borderId="0" xfId="0" applyFont="1" applyAlignment="1" applyProtection="1">
      <alignment vertical="center"/>
    </xf>
    <xf numFmtId="3" fontId="2" fillId="0" borderId="21" xfId="0" applyNumberFormat="1" applyFont="1" applyFill="1" applyBorder="1" applyAlignment="1" applyProtection="1">
      <alignment vertical="center"/>
    </xf>
    <xf numFmtId="3" fontId="2" fillId="0" borderId="13" xfId="0" applyNumberFormat="1" applyFont="1" applyFill="1" applyBorder="1" applyAlignment="1" applyProtection="1">
      <alignment vertical="center"/>
    </xf>
    <xf numFmtId="0" fontId="3" fillId="31" borderId="74" xfId="169" applyFont="1" applyFill="1" applyBorder="1" applyAlignment="1" applyProtection="1">
      <alignment horizontal="center" vertical="center" wrapText="1"/>
    </xf>
    <xf numFmtId="167" fontId="3" fillId="31" borderId="75" xfId="169" applyNumberFormat="1" applyFont="1" applyFill="1" applyBorder="1" applyAlignment="1" applyProtection="1">
      <alignment horizontal="center" vertical="center" wrapText="1"/>
    </xf>
    <xf numFmtId="167" fontId="3" fillId="31" borderId="76" xfId="169" applyNumberFormat="1" applyFont="1" applyFill="1" applyBorder="1" applyAlignment="1" applyProtection="1">
      <alignment horizontal="center" vertical="center" wrapText="1"/>
    </xf>
    <xf numFmtId="0" fontId="12" fillId="0" borderId="69" xfId="169" applyFont="1" applyFill="1" applyBorder="1" applyAlignment="1" applyProtection="1">
      <alignment vertical="center"/>
    </xf>
    <xf numFmtId="0" fontId="12" fillId="0" borderId="28" xfId="169" applyFont="1" applyFill="1" applyBorder="1" applyAlignment="1" applyProtection="1">
      <alignment vertical="center"/>
    </xf>
    <xf numFmtId="0" fontId="12" fillId="0" borderId="70" xfId="169" applyFont="1" applyFill="1" applyBorder="1" applyAlignment="1" applyProtection="1">
      <alignment vertical="center"/>
    </xf>
    <xf numFmtId="0" fontId="2" fillId="0" borderId="11" xfId="169" applyFont="1" applyFill="1" applyBorder="1" applyAlignment="1" applyProtection="1">
      <alignment vertical="center"/>
    </xf>
    <xf numFmtId="166" fontId="2" fillId="33" borderId="18" xfId="169" applyNumberFormat="1" applyFont="1" applyFill="1" applyBorder="1" applyAlignment="1" applyProtection="1">
      <alignment vertical="center"/>
      <protection locked="0"/>
    </xf>
    <xf numFmtId="166" fontId="2" fillId="34" borderId="21" xfId="169" applyNumberFormat="1" applyFont="1" applyFill="1" applyBorder="1" applyAlignment="1" applyProtection="1">
      <alignment vertical="center"/>
      <protection locked="0"/>
    </xf>
    <xf numFmtId="0" fontId="2" fillId="0" borderId="11" xfId="169" applyFont="1" applyFill="1" applyBorder="1" applyAlignment="1" applyProtection="1">
      <alignment vertical="center" wrapText="1"/>
    </xf>
    <xf numFmtId="0" fontId="12" fillId="0" borderId="47" xfId="169" applyFont="1" applyFill="1" applyBorder="1" applyAlignment="1" applyProtection="1">
      <alignment vertical="center"/>
    </xf>
    <xf numFmtId="0" fontId="12" fillId="0" borderId="49" xfId="169" applyFont="1" applyFill="1" applyBorder="1" applyAlignment="1" applyProtection="1">
      <alignment vertical="center"/>
    </xf>
    <xf numFmtId="0" fontId="12" fillId="35" borderId="52" xfId="169" applyFont="1" applyFill="1" applyBorder="1" applyAlignment="1" applyProtection="1">
      <alignment vertical="center"/>
    </xf>
    <xf numFmtId="0" fontId="12" fillId="0" borderId="28" xfId="169" applyFont="1" applyFill="1" applyBorder="1" applyAlignment="1" applyProtection="1">
      <alignment vertical="center" wrapText="1"/>
    </xf>
    <xf numFmtId="0" fontId="12" fillId="35" borderId="70" xfId="169" applyFont="1" applyFill="1" applyBorder="1" applyAlignment="1" applyProtection="1">
      <alignment vertical="center" wrapText="1"/>
    </xf>
    <xf numFmtId="0" fontId="12" fillId="35" borderId="70" xfId="169" applyFont="1" applyFill="1" applyBorder="1" applyAlignment="1" applyProtection="1">
      <alignment vertical="center"/>
    </xf>
    <xf numFmtId="0" fontId="2" fillId="0" borderId="12" xfId="169" applyFont="1" applyFill="1" applyBorder="1" applyAlignment="1" applyProtection="1">
      <alignment vertical="center" wrapText="1"/>
    </xf>
    <xf numFmtId="0" fontId="12" fillId="0" borderId="0" xfId="169" applyFont="1" applyFill="1" applyBorder="1" applyAlignment="1" applyProtection="1">
      <alignment vertical="center"/>
    </xf>
    <xf numFmtId="0" fontId="2" fillId="0" borderId="0" xfId="169" applyFont="1" applyAlignment="1" applyProtection="1">
      <alignment vertical="center"/>
    </xf>
    <xf numFmtId="167" fontId="2" fillId="0" borderId="0" xfId="169" applyNumberFormat="1" applyFont="1" applyAlignment="1" applyProtection="1">
      <alignment vertical="center"/>
    </xf>
    <xf numFmtId="166" fontId="12" fillId="0" borderId="18" xfId="169" applyNumberFormat="1" applyFont="1" applyFill="1" applyBorder="1" applyAlignment="1" applyProtection="1">
      <alignment vertical="center"/>
    </xf>
    <xf numFmtId="0" fontId="54" fillId="0" borderId="0" xfId="0" applyFont="1" applyAlignment="1" applyProtection="1">
      <alignment vertical="center"/>
    </xf>
    <xf numFmtId="0" fontId="2" fillId="25" borderId="0" xfId="0" applyFont="1" applyFill="1" applyBorder="1" applyAlignment="1" applyProtection="1">
      <alignment horizontal="left" vertical="center"/>
    </xf>
    <xf numFmtId="8" fontId="2" fillId="0" borderId="0" xfId="0" applyNumberFormat="1" applyFont="1" applyFill="1" applyBorder="1" applyAlignment="1" applyProtection="1">
      <alignment horizontal="right" vertical="center"/>
    </xf>
    <xf numFmtId="0" fontId="0" fillId="0" borderId="0" xfId="0" applyAlignment="1" applyProtection="1">
      <alignment vertical="center"/>
    </xf>
    <xf numFmtId="0" fontId="9" fillId="0" borderId="10" xfId="0" applyFont="1" applyBorder="1" applyProtection="1"/>
    <xf numFmtId="0" fontId="9" fillId="25" borderId="18" xfId="0" applyFont="1" applyFill="1" applyBorder="1" applyAlignment="1" applyProtection="1">
      <alignment vertical="center" wrapText="1"/>
    </xf>
    <xf numFmtId="0" fontId="53" fillId="0" borderId="0" xfId="0" applyFont="1" applyAlignment="1" applyProtection="1">
      <alignment vertical="center"/>
    </xf>
    <xf numFmtId="0" fontId="2" fillId="0" borderId="0" xfId="0" applyFont="1" applyAlignment="1" applyProtection="1">
      <alignment vertical="center"/>
    </xf>
    <xf numFmtId="0" fontId="9" fillId="25" borderId="18" xfId="22" applyFont="1" applyFill="1" applyBorder="1" applyProtection="1"/>
    <xf numFmtId="0" fontId="33" fillId="30" borderId="18" xfId="21" applyFont="1" applyFill="1" applyBorder="1"/>
    <xf numFmtId="0" fontId="33" fillId="30" borderId="23" xfId="21" applyFont="1" applyFill="1" applyBorder="1"/>
    <xf numFmtId="0" fontId="10" fillId="0" borderId="24" xfId="21" applyFont="1" applyBorder="1" applyAlignment="1" applyProtection="1">
      <alignment horizontal="center"/>
    </xf>
    <xf numFmtId="0" fontId="10" fillId="0" borderId="0" xfId="21" applyFont="1" applyBorder="1" applyAlignment="1">
      <alignment horizontal="center"/>
    </xf>
    <xf numFmtId="0" fontId="9" fillId="0" borderId="0" xfId="0" applyFont="1" applyFill="1" applyBorder="1" applyAlignment="1" applyProtection="1">
      <alignment vertical="center"/>
    </xf>
    <xf numFmtId="0" fontId="33" fillId="0" borderId="39" xfId="21" applyFont="1" applyFill="1" applyBorder="1" applyAlignment="1">
      <alignment wrapText="1"/>
    </xf>
    <xf numFmtId="0" fontId="10" fillId="0" borderId="0" xfId="21" applyFont="1" applyFill="1" applyBorder="1" applyAlignment="1" applyProtection="1">
      <alignment horizontal="center" vertical="distributed" wrapText="1"/>
    </xf>
    <xf numFmtId="0" fontId="10" fillId="0" borderId="0" xfId="21" applyFont="1" applyFill="1" applyBorder="1" applyAlignment="1">
      <alignment horizontal="center"/>
    </xf>
    <xf numFmtId="166" fontId="34" fillId="0" borderId="0" xfId="21" applyNumberFormat="1" applyFont="1" applyFill="1" applyBorder="1" applyAlignment="1">
      <alignment horizontal="right" vertical="center"/>
    </xf>
    <xf numFmtId="166" fontId="33" fillId="0" borderId="0" xfId="21" applyNumberFormat="1" applyFont="1" applyFill="1" applyBorder="1" applyAlignment="1">
      <alignment horizontal="right" vertical="center"/>
    </xf>
    <xf numFmtId="0" fontId="10" fillId="0" borderId="18" xfId="21" applyFont="1" applyFill="1" applyBorder="1" applyAlignment="1" applyProtection="1">
      <alignment horizontal="center" vertical="distributed" wrapText="1"/>
    </xf>
    <xf numFmtId="164" fontId="33" fillId="25" borderId="0" xfId="21" applyNumberFormat="1" applyFont="1" applyFill="1" applyBorder="1" applyAlignment="1">
      <alignment horizontal="center"/>
    </xf>
    <xf numFmtId="0" fontId="33" fillId="30" borderId="11" xfId="21" applyFont="1" applyFill="1" applyBorder="1"/>
    <xf numFmtId="164" fontId="33" fillId="26" borderId="21" xfId="21" applyNumberFormat="1" applyFont="1" applyFill="1" applyBorder="1" applyAlignment="1">
      <alignment horizontal="center"/>
    </xf>
    <xf numFmtId="0" fontId="33" fillId="30" borderId="21" xfId="21" applyFont="1" applyFill="1" applyBorder="1"/>
    <xf numFmtId="0" fontId="33" fillId="0" borderId="42" xfId="21" applyFont="1" applyBorder="1"/>
    <xf numFmtId="0" fontId="10" fillId="0" borderId="53" xfId="21" applyFont="1" applyBorder="1" applyAlignment="1" applyProtection="1">
      <alignment horizontal="center"/>
    </xf>
    <xf numFmtId="0" fontId="10" fillId="0" borderId="77" xfId="21" applyFont="1" applyBorder="1" applyAlignment="1" applyProtection="1">
      <alignment horizontal="center"/>
    </xf>
    <xf numFmtId="0" fontId="10" fillId="0" borderId="40" xfId="21" applyFont="1" applyBorder="1" applyAlignment="1">
      <alignment horizontal="center" vertical="center"/>
    </xf>
    <xf numFmtId="0" fontId="10" fillId="0" borderId="77" xfId="21" applyFont="1" applyBorder="1" applyAlignment="1">
      <alignment horizontal="center"/>
    </xf>
    <xf numFmtId="166" fontId="34" fillId="0" borderId="50" xfId="21" applyNumberFormat="1" applyFont="1" applyFill="1" applyBorder="1" applyAlignment="1">
      <alignment horizontal="right" vertical="center"/>
    </xf>
    <xf numFmtId="0" fontId="10" fillId="0" borderId="53" xfId="21" applyFont="1" applyFill="1" applyBorder="1" applyAlignment="1">
      <alignment horizontal="center"/>
    </xf>
    <xf numFmtId="166" fontId="34" fillId="0" borderId="25" xfId="21" applyNumberFormat="1" applyFont="1" applyFill="1" applyBorder="1" applyAlignment="1">
      <alignment horizontal="right" vertical="center"/>
    </xf>
    <xf numFmtId="0" fontId="10" fillId="0" borderId="0" xfId="21" applyFont="1" applyBorder="1" applyAlignment="1">
      <alignment horizontal="center" vertical="center"/>
    </xf>
    <xf numFmtId="0" fontId="33" fillId="0" borderId="33" xfId="21" applyFont="1" applyFill="1" applyBorder="1" applyProtection="1"/>
    <xf numFmtId="164" fontId="33" fillId="31" borderId="40" xfId="21" applyNumberFormat="1" applyFont="1" applyFill="1" applyBorder="1" applyAlignment="1">
      <alignment horizontal="center"/>
    </xf>
    <xf numFmtId="164" fontId="33" fillId="31" borderId="43" xfId="21" applyNumberFormat="1" applyFont="1" applyFill="1" applyBorder="1" applyAlignment="1">
      <alignment horizontal="center"/>
    </xf>
    <xf numFmtId="0" fontId="1" fillId="0" borderId="0" xfId="339"/>
    <xf numFmtId="0" fontId="3" fillId="0" borderId="0" xfId="339" applyFont="1" applyBorder="1" applyAlignment="1" applyProtection="1">
      <alignment vertical="center"/>
    </xf>
    <xf numFmtId="0" fontId="3" fillId="31" borderId="66" xfId="339" applyFont="1" applyFill="1" applyBorder="1" applyAlignment="1" applyProtection="1">
      <alignment horizontal="center" vertical="center"/>
    </xf>
    <xf numFmtId="0" fontId="3" fillId="31" borderId="27" xfId="339" applyFont="1" applyFill="1" applyBorder="1" applyAlignment="1" applyProtection="1">
      <alignment horizontal="center" vertical="center" wrapText="1"/>
    </xf>
    <xf numFmtId="0" fontId="2" fillId="0" borderId="11" xfId="339" applyFont="1" applyBorder="1" applyAlignment="1" applyProtection="1">
      <alignment horizontal="center" vertical="center"/>
    </xf>
    <xf numFmtId="0" fontId="2" fillId="0" borderId="12" xfId="339" applyFont="1" applyFill="1" applyBorder="1" applyAlignment="1" applyProtection="1">
      <alignment horizontal="center" vertical="center"/>
    </xf>
    <xf numFmtId="166" fontId="2" fillId="0" borderId="14" xfId="339" applyNumberFormat="1" applyFont="1" applyFill="1" applyBorder="1" applyAlignment="1" applyProtection="1">
      <alignment vertical="center"/>
    </xf>
    <xf numFmtId="0" fontId="10" fillId="0" borderId="26" xfId="21" applyFont="1" applyBorder="1" applyAlignment="1">
      <alignment horizontal="center" vertical="center"/>
    </xf>
    <xf numFmtId="166" fontId="35" fillId="0" borderId="16" xfId="21" applyNumberFormat="1" applyFont="1" applyFill="1" applyBorder="1" applyAlignment="1">
      <alignment vertical="center"/>
    </xf>
    <xf numFmtId="0" fontId="33" fillId="0" borderId="16" xfId="21" applyFont="1" applyBorder="1"/>
    <xf numFmtId="0" fontId="56" fillId="0" borderId="0" xfId="339" applyFont="1"/>
    <xf numFmtId="4" fontId="33" fillId="25" borderId="0" xfId="22" applyNumberFormat="1" applyFont="1" applyFill="1"/>
    <xf numFmtId="0" fontId="33" fillId="25" borderId="17" xfId="21" applyFont="1" applyFill="1" applyBorder="1" applyProtection="1"/>
    <xf numFmtId="1" fontId="33" fillId="26" borderId="18" xfId="0" applyNumberFormat="1" applyFont="1" applyFill="1" applyBorder="1" applyAlignment="1" applyProtection="1">
      <alignment horizontal="right"/>
      <protection locked="0"/>
    </xf>
    <xf numFmtId="0" fontId="3" fillId="31" borderId="30" xfId="339" applyFont="1" applyFill="1" applyBorder="1" applyAlignment="1" applyProtection="1">
      <alignment horizontal="center" vertical="center" wrapText="1"/>
    </xf>
    <xf numFmtId="166" fontId="2" fillId="0" borderId="13" xfId="339" applyNumberFormat="1" applyFont="1" applyFill="1" applyBorder="1" applyAlignment="1" applyProtection="1">
      <alignment vertical="center"/>
    </xf>
    <xf numFmtId="3" fontId="2" fillId="30" borderId="21" xfId="0" applyNumberFormat="1" applyFont="1" applyFill="1" applyBorder="1" applyAlignment="1" applyProtection="1">
      <alignment vertical="center"/>
      <protection locked="0"/>
    </xf>
    <xf numFmtId="166" fontId="2" fillId="30" borderId="18" xfId="169" applyNumberFormat="1" applyFont="1" applyFill="1" applyBorder="1" applyAlignment="1" applyProtection="1">
      <alignment vertical="center"/>
      <protection locked="0"/>
    </xf>
    <xf numFmtId="166" fontId="2" fillId="37" borderId="21" xfId="169" applyNumberFormat="1" applyFont="1" applyFill="1" applyBorder="1" applyAlignment="1" applyProtection="1">
      <alignment vertical="center"/>
      <protection locked="0"/>
    </xf>
    <xf numFmtId="166" fontId="2" fillId="30" borderId="14" xfId="169" applyNumberFormat="1" applyFont="1" applyFill="1" applyBorder="1" applyAlignment="1" applyProtection="1">
      <alignment vertical="center"/>
      <protection locked="0"/>
    </xf>
    <xf numFmtId="166" fontId="2" fillId="37" borderId="13" xfId="169" applyNumberFormat="1" applyFont="1" applyFill="1" applyBorder="1" applyAlignment="1" applyProtection="1">
      <alignment vertical="center"/>
      <protection locked="0"/>
    </xf>
    <xf numFmtId="0" fontId="8" fillId="25" borderId="0" xfId="0" applyFont="1" applyFill="1" applyBorder="1" applyProtection="1"/>
    <xf numFmtId="166" fontId="2" fillId="30" borderId="18" xfId="339" applyNumberFormat="1" applyFont="1" applyFill="1" applyBorder="1" applyAlignment="1" applyProtection="1">
      <alignment vertical="center"/>
      <protection locked="0"/>
    </xf>
    <xf numFmtId="166" fontId="2" fillId="37" borderId="18" xfId="169" applyNumberFormat="1" applyFont="1" applyFill="1" applyBorder="1" applyAlignment="1" applyProtection="1">
      <alignment vertical="center"/>
      <protection locked="0"/>
    </xf>
    <xf numFmtId="166" fontId="2" fillId="30" borderId="21" xfId="339" applyNumberFormat="1" applyFont="1" applyFill="1" applyBorder="1" applyAlignment="1" applyProtection="1">
      <alignment vertical="center"/>
      <protection locked="0"/>
    </xf>
    <xf numFmtId="49" fontId="9" fillId="0" borderId="18" xfId="0" applyNumberFormat="1" applyFont="1" applyBorder="1" applyAlignment="1" applyProtection="1">
      <alignment vertical="top"/>
    </xf>
    <xf numFmtId="49" fontId="33" fillId="0" borderId="18" xfId="0" applyNumberFormat="1" applyFont="1" applyBorder="1" applyProtection="1"/>
    <xf numFmtId="49" fontId="33" fillId="0" borderId="18" xfId="0" applyNumberFormat="1" applyFont="1" applyBorder="1" applyAlignment="1" applyProtection="1">
      <alignment vertical="top"/>
    </xf>
    <xf numFmtId="3" fontId="7" fillId="26" borderId="18" xfId="0" applyNumberFormat="1" applyFont="1" applyFill="1" applyBorder="1" applyAlignment="1" applyProtection="1">
      <alignment horizontal="center" vertical="center"/>
      <protection locked="0"/>
    </xf>
    <xf numFmtId="3" fontId="33" fillId="0" borderId="18" xfId="22" applyNumberFormat="1" applyFont="1" applyFill="1" applyBorder="1" applyProtection="1"/>
    <xf numFmtId="3" fontId="10" fillId="0" borderId="18" xfId="22" applyNumberFormat="1" applyFont="1" applyFill="1" applyBorder="1" applyProtection="1"/>
    <xf numFmtId="3" fontId="10" fillId="25" borderId="18" xfId="22" applyNumberFormat="1" applyFont="1" applyFill="1" applyBorder="1" applyAlignment="1" applyProtection="1">
      <alignment horizontal="right"/>
    </xf>
    <xf numFmtId="3" fontId="33" fillId="25" borderId="18" xfId="22" applyNumberFormat="1" applyFont="1" applyFill="1" applyBorder="1"/>
    <xf numFmtId="3" fontId="10" fillId="25" borderId="18" xfId="22" applyNumberFormat="1" applyFont="1" applyFill="1" applyBorder="1" applyProtection="1"/>
    <xf numFmtId="3" fontId="10" fillId="25" borderId="58" xfId="0" applyNumberFormat="1" applyFont="1" applyFill="1" applyBorder="1"/>
    <xf numFmtId="173" fontId="33" fillId="0" borderId="18" xfId="21" applyNumberFormat="1" applyFont="1" applyFill="1" applyBorder="1" applyProtection="1"/>
    <xf numFmtId="1" fontId="33" fillId="0" borderId="0" xfId="21" applyNumberFormat="1" applyFont="1" applyProtection="1"/>
    <xf numFmtId="1" fontId="33" fillId="0" borderId="0" xfId="21" applyNumberFormat="1" applyFont="1" applyAlignment="1" applyProtection="1">
      <alignment horizontal="center" vertical="center"/>
    </xf>
    <xf numFmtId="1" fontId="10" fillId="0" borderId="10" xfId="21" applyNumberFormat="1" applyFont="1" applyBorder="1" applyAlignment="1" applyProtection="1">
      <alignment horizontal="center"/>
    </xf>
    <xf numFmtId="1" fontId="10" fillId="0" borderId="0" xfId="21" applyNumberFormat="1" applyFont="1" applyBorder="1" applyAlignment="1" applyProtection="1">
      <alignment horizontal="center"/>
    </xf>
    <xf numFmtId="1" fontId="10" fillId="0" borderId="16" xfId="21" applyNumberFormat="1" applyFont="1" applyBorder="1" applyAlignment="1" applyProtection="1">
      <alignment horizontal="center" vertical="center"/>
    </xf>
    <xf numFmtId="1" fontId="10" fillId="0" borderId="34" xfId="21" applyNumberFormat="1" applyFont="1" applyFill="1" applyBorder="1" applyAlignment="1" applyProtection="1">
      <alignment horizontal="centerContinuous" vertical="center"/>
    </xf>
    <xf numFmtId="1" fontId="10" fillId="0" borderId="36" xfId="21" applyNumberFormat="1" applyFont="1" applyFill="1" applyBorder="1" applyAlignment="1" applyProtection="1">
      <alignment horizontal="centerContinuous" vertical="center"/>
    </xf>
    <xf numFmtId="1" fontId="33" fillId="0" borderId="0" xfId="21" applyNumberFormat="1" applyFont="1" applyFill="1" applyBorder="1" applyAlignment="1" applyProtection="1"/>
    <xf numFmtId="1" fontId="33" fillId="0" borderId="0" xfId="21" applyNumberFormat="1" applyFont="1" applyFill="1" applyBorder="1" applyProtection="1"/>
    <xf numFmtId="1" fontId="10" fillId="0" borderId="11" xfId="21" applyNumberFormat="1" applyFont="1" applyBorder="1" applyAlignment="1" applyProtection="1">
      <alignment horizontal="center" vertical="center"/>
    </xf>
    <xf numFmtId="1" fontId="10" fillId="0" borderId="18" xfId="21" applyNumberFormat="1" applyFont="1" applyBorder="1" applyAlignment="1" applyProtection="1">
      <alignment horizontal="center" vertical="center"/>
    </xf>
    <xf numFmtId="1" fontId="10" fillId="0" borderId="0" xfId="21" applyNumberFormat="1" applyFont="1" applyFill="1" applyBorder="1" applyAlignment="1" applyProtection="1">
      <alignment horizontal="center" vertical="center"/>
    </xf>
    <xf numFmtId="1" fontId="10" fillId="0" borderId="11" xfId="21" applyNumberFormat="1" applyFont="1" applyBorder="1" applyAlignment="1" applyProtection="1">
      <alignment horizontal="center"/>
    </xf>
    <xf numFmtId="1" fontId="10" fillId="0" borderId="18" xfId="21" applyNumberFormat="1" applyFont="1" applyBorder="1" applyAlignment="1" applyProtection="1">
      <alignment horizontal="center"/>
    </xf>
    <xf numFmtId="1" fontId="10" fillId="0" borderId="0" xfId="21" applyNumberFormat="1" applyFont="1" applyFill="1" applyBorder="1" applyAlignment="1" applyProtection="1">
      <alignment horizontal="center"/>
    </xf>
    <xf numFmtId="1" fontId="10" fillId="0" borderId="21" xfId="21" applyNumberFormat="1" applyFont="1" applyFill="1" applyBorder="1" applyAlignment="1" applyProtection="1">
      <alignment horizontal="center" vertical="center"/>
    </xf>
    <xf numFmtId="1" fontId="33" fillId="0" borderId="16" xfId="21" applyNumberFormat="1" applyFont="1" applyFill="1" applyBorder="1" applyAlignment="1" applyProtection="1">
      <alignment horizontal="center" vertical="center"/>
    </xf>
    <xf numFmtId="1" fontId="33" fillId="0" borderId="10" xfId="21" applyNumberFormat="1" applyFont="1" applyBorder="1" applyProtection="1"/>
    <xf numFmtId="1" fontId="33" fillId="0" borderId="0" xfId="21" applyNumberFormat="1" applyFont="1" applyBorder="1" applyProtection="1"/>
    <xf numFmtId="1" fontId="33" fillId="0" borderId="16" xfId="21" applyNumberFormat="1" applyFont="1" applyBorder="1" applyAlignment="1" applyProtection="1">
      <alignment horizontal="center" vertical="center"/>
    </xf>
    <xf numFmtId="1" fontId="10" fillId="0" borderId="40" xfId="21" applyNumberFormat="1" applyFont="1" applyBorder="1" applyAlignment="1" applyProtection="1">
      <alignment horizontal="center" vertical="center" wrapText="1"/>
    </xf>
    <xf numFmtId="1" fontId="10" fillId="0" borderId="41" xfId="21" applyNumberFormat="1" applyFont="1" applyBorder="1" applyAlignment="1" applyProtection="1">
      <alignment horizontal="center" vertical="center"/>
    </xf>
    <xf numFmtId="1" fontId="10" fillId="0" borderId="21" xfId="21" applyNumberFormat="1" applyFont="1" applyBorder="1" applyAlignment="1" applyProtection="1">
      <alignment horizontal="center" vertical="center"/>
    </xf>
    <xf numFmtId="1" fontId="33" fillId="0" borderId="10" xfId="21" applyNumberFormat="1" applyFont="1" applyFill="1" applyBorder="1" applyProtection="1"/>
    <xf numFmtId="1" fontId="10" fillId="0" borderId="11" xfId="21" applyNumberFormat="1" applyFont="1" applyBorder="1" applyAlignment="1" applyProtection="1">
      <alignment horizontal="center" vertical="center" wrapText="1"/>
    </xf>
    <xf numFmtId="1" fontId="10" fillId="0" borderId="21" xfId="21" applyNumberFormat="1" applyFont="1" applyBorder="1" applyAlignment="1" applyProtection="1">
      <alignment horizontal="center" vertical="center" wrapText="1"/>
    </xf>
    <xf numFmtId="1" fontId="10" fillId="0" borderId="40" xfId="21" applyNumberFormat="1" applyFont="1" applyFill="1" applyBorder="1" applyAlignment="1" applyProtection="1">
      <alignment horizontal="center" vertical="center" wrapText="1"/>
    </xf>
    <xf numFmtId="1" fontId="10" fillId="0" borderId="41" xfId="21" applyNumberFormat="1" applyFont="1" applyFill="1" applyBorder="1" applyAlignment="1" applyProtection="1">
      <alignment horizontal="center" vertical="center"/>
    </xf>
    <xf numFmtId="1" fontId="10" fillId="0" borderId="11" xfId="21" applyNumberFormat="1" applyFont="1" applyFill="1" applyBorder="1" applyAlignment="1" applyProtection="1">
      <alignment horizontal="center"/>
    </xf>
    <xf numFmtId="1" fontId="10" fillId="0" borderId="43" xfId="21" applyNumberFormat="1" applyFont="1" applyBorder="1" applyAlignment="1" applyProtection="1">
      <alignment horizontal="center" vertical="center" wrapText="1"/>
    </xf>
    <xf numFmtId="1" fontId="10" fillId="0" borderId="0" xfId="21" applyNumberFormat="1" applyFont="1" applyBorder="1" applyAlignment="1" applyProtection="1">
      <alignment horizontal="center" vertical="center" wrapText="1"/>
    </xf>
    <xf numFmtId="1" fontId="10" fillId="0" borderId="44" xfId="21" applyNumberFormat="1" applyFont="1" applyBorder="1" applyAlignment="1" applyProtection="1">
      <alignment horizontal="center" vertical="center"/>
    </xf>
    <xf numFmtId="1" fontId="10" fillId="0" borderId="0" xfId="21" applyNumberFormat="1" applyFont="1" applyBorder="1" applyAlignment="1" applyProtection="1">
      <alignment horizontal="center" vertical="center"/>
    </xf>
    <xf numFmtId="1" fontId="10" fillId="0" borderId="23" xfId="21" applyNumberFormat="1" applyFont="1" applyBorder="1" applyAlignment="1" applyProtection="1">
      <alignment horizontal="center"/>
    </xf>
    <xf numFmtId="1" fontId="33" fillId="0" borderId="47" xfId="21" applyNumberFormat="1" applyFont="1" applyBorder="1" applyProtection="1"/>
    <xf numFmtId="1" fontId="10" fillId="0" borderId="10" xfId="21" applyNumberFormat="1" applyFont="1" applyBorder="1" applyAlignment="1">
      <alignment horizontal="center"/>
    </xf>
    <xf numFmtId="1" fontId="10" fillId="0" borderId="18" xfId="21" applyNumberFormat="1" applyFont="1" applyBorder="1" applyAlignment="1">
      <alignment horizontal="center"/>
    </xf>
    <xf numFmtId="1" fontId="10" fillId="0" borderId="0" xfId="21" applyNumberFormat="1" applyFont="1" applyBorder="1" applyAlignment="1">
      <alignment horizontal="center"/>
    </xf>
    <xf numFmtId="1" fontId="33" fillId="0" borderId="10" xfId="21" applyNumberFormat="1" applyFont="1" applyFill="1" applyBorder="1"/>
    <xf numFmtId="1" fontId="33" fillId="0" borderId="0" xfId="21" applyNumberFormat="1" applyFont="1" applyFill="1" applyBorder="1"/>
    <xf numFmtId="1" fontId="33" fillId="0" borderId="10" xfId="21" applyNumberFormat="1" applyFont="1" applyBorder="1"/>
    <xf numFmtId="1" fontId="33" fillId="0" borderId="0" xfId="21" applyNumberFormat="1" applyFont="1" applyBorder="1" applyAlignment="1" applyProtection="1">
      <alignment horizontal="center" vertical="center"/>
    </xf>
    <xf numFmtId="1" fontId="10" fillId="0" borderId="16" xfId="21" applyNumberFormat="1" applyFont="1" applyFill="1" applyBorder="1" applyAlignment="1" applyProtection="1">
      <alignment horizontal="center" vertical="center"/>
    </xf>
    <xf numFmtId="1" fontId="33" fillId="0" borderId="48" xfId="21" applyNumberFormat="1" applyFont="1" applyFill="1" applyBorder="1"/>
    <xf numFmtId="1" fontId="33" fillId="25" borderId="10" xfId="21" applyNumberFormat="1" applyFont="1" applyFill="1" applyBorder="1" applyProtection="1"/>
    <xf numFmtId="1" fontId="33" fillId="25" borderId="0" xfId="21" applyNumberFormat="1" applyFont="1" applyFill="1" applyBorder="1" applyProtection="1"/>
    <xf numFmtId="1" fontId="10" fillId="25" borderId="0" xfId="21" applyNumberFormat="1" applyFont="1" applyFill="1" applyBorder="1" applyAlignment="1" applyProtection="1">
      <alignment horizontal="center"/>
    </xf>
    <xf numFmtId="1" fontId="10" fillId="25" borderId="16" xfId="21" applyNumberFormat="1" applyFont="1" applyFill="1" applyBorder="1" applyAlignment="1" applyProtection="1">
      <alignment horizontal="center" vertical="center"/>
    </xf>
    <xf numFmtId="1" fontId="33" fillId="0" borderId="0" xfId="21" applyNumberFormat="1" applyFont="1" applyBorder="1"/>
    <xf numFmtId="1" fontId="33" fillId="0" borderId="48" xfId="21" applyNumberFormat="1" applyFont="1" applyBorder="1" applyProtection="1"/>
    <xf numFmtId="1" fontId="10" fillId="0" borderId="34" xfId="21" applyNumberFormat="1" applyFont="1" applyFill="1" applyBorder="1" applyAlignment="1" applyProtection="1">
      <alignment horizontal="centerContinuous" wrapText="1"/>
    </xf>
    <xf numFmtId="1" fontId="10" fillId="0" borderId="35" xfId="21" applyNumberFormat="1" applyFont="1" applyFill="1" applyBorder="1" applyAlignment="1" applyProtection="1">
      <alignment horizontal="centerContinuous" wrapText="1"/>
    </xf>
    <xf numFmtId="1" fontId="10" fillId="0" borderId="36" xfId="21" applyNumberFormat="1" applyFont="1" applyFill="1" applyBorder="1" applyAlignment="1" applyProtection="1">
      <alignment horizontal="centerContinuous" wrapText="1"/>
    </xf>
    <xf numFmtId="1" fontId="10" fillId="0" borderId="0" xfId="21" applyNumberFormat="1" applyFont="1" applyBorder="1" applyAlignment="1" applyProtection="1">
      <alignment horizontal="center" wrapText="1"/>
    </xf>
    <xf numFmtId="1" fontId="10" fillId="0" borderId="37" xfId="21" applyNumberFormat="1" applyFont="1" applyBorder="1" applyAlignment="1" applyProtection="1">
      <alignment horizontal="center" vertical="center" wrapText="1"/>
    </xf>
    <xf numFmtId="1" fontId="10" fillId="0" borderId="11" xfId="21" applyNumberFormat="1" applyFont="1" applyFill="1" applyBorder="1" applyAlignment="1" applyProtection="1">
      <alignment horizontal="center" wrapText="1"/>
    </xf>
    <xf numFmtId="1" fontId="10" fillId="0" borderId="18" xfId="21" applyNumberFormat="1" applyFont="1" applyFill="1" applyBorder="1" applyAlignment="1" applyProtection="1">
      <alignment horizontal="center" wrapText="1"/>
    </xf>
    <xf numFmtId="1" fontId="10" fillId="0" borderId="0" xfId="21" applyNumberFormat="1" applyFont="1" applyFill="1" applyBorder="1" applyAlignment="1" applyProtection="1">
      <alignment horizontal="center" wrapText="1"/>
    </xf>
    <xf numFmtId="1" fontId="10" fillId="0" borderId="46" xfId="21" applyNumberFormat="1" applyFont="1" applyBorder="1" applyAlignment="1" applyProtection="1">
      <alignment horizontal="center" vertical="center"/>
    </xf>
    <xf numFmtId="1" fontId="10" fillId="0" borderId="45" xfId="21" applyNumberFormat="1" applyFont="1" applyBorder="1" applyAlignment="1" applyProtection="1">
      <alignment vertical="center" wrapText="1"/>
    </xf>
    <xf numFmtId="1" fontId="10" fillId="0" borderId="45" xfId="21" applyNumberFormat="1" applyFont="1" applyBorder="1" applyAlignment="1" applyProtection="1">
      <alignment vertical="center"/>
    </xf>
    <xf numFmtId="1" fontId="33" fillId="0" borderId="15" xfId="21" applyNumberFormat="1" applyFont="1" applyBorder="1" applyProtection="1"/>
    <xf numFmtId="1" fontId="33" fillId="0" borderId="15" xfId="21" applyNumberFormat="1" applyFont="1" applyFill="1" applyBorder="1" applyProtection="1"/>
    <xf numFmtId="1" fontId="33" fillId="0" borderId="55" xfId="21" applyNumberFormat="1" applyFont="1" applyFill="1" applyBorder="1" applyAlignment="1" applyProtection="1">
      <alignment horizontal="center" vertical="center"/>
    </xf>
    <xf numFmtId="1" fontId="37" fillId="0" borderId="0" xfId="21" applyNumberFormat="1" applyFont="1" applyBorder="1" applyProtection="1"/>
    <xf numFmtId="1" fontId="8" fillId="0" borderId="0" xfId="21" applyNumberFormat="1" applyFont="1" applyBorder="1" applyProtection="1"/>
    <xf numFmtId="1" fontId="33" fillId="0" borderId="0" xfId="21" applyNumberFormat="1" applyFont="1" applyBorder="1" applyAlignment="1" applyProtection="1"/>
    <xf numFmtId="1" fontId="10" fillId="0" borderId="18" xfId="21" applyNumberFormat="1" applyFont="1" applyBorder="1" applyAlignment="1" applyProtection="1">
      <alignment horizontal="center" vertical="distributed"/>
    </xf>
    <xf numFmtId="1" fontId="33" fillId="0" borderId="18" xfId="21" applyNumberFormat="1" applyFont="1" applyBorder="1" applyProtection="1"/>
    <xf numFmtId="1" fontId="9" fillId="0" borderId="18" xfId="21" applyNumberFormat="1" applyFont="1" applyBorder="1" applyProtection="1"/>
    <xf numFmtId="1" fontId="10" fillId="0" borderId="18" xfId="21" applyNumberFormat="1" applyFont="1" applyBorder="1" applyProtection="1"/>
    <xf numFmtId="1" fontId="10" fillId="0" borderId="0" xfId="21" applyNumberFormat="1" applyFont="1" applyBorder="1" applyProtection="1"/>
    <xf numFmtId="1" fontId="10" fillId="0" borderId="37" xfId="21" applyNumberFormat="1" applyFont="1" applyFill="1" applyBorder="1" applyAlignment="1" applyProtection="1">
      <alignment horizontal="center"/>
    </xf>
    <xf numFmtId="1" fontId="10" fillId="0" borderId="46" xfId="21" applyNumberFormat="1" applyFont="1" applyFill="1" applyBorder="1" applyAlignment="1" applyProtection="1">
      <alignment horizontal="center" vertical="center" wrapText="1"/>
    </xf>
    <xf numFmtId="1" fontId="10" fillId="0" borderId="42" xfId="21" applyNumberFormat="1" applyFont="1" applyBorder="1" applyAlignment="1" applyProtection="1">
      <alignment horizontal="center" vertical="center"/>
    </xf>
    <xf numFmtId="1" fontId="10" fillId="0" borderId="16" xfId="21" applyNumberFormat="1" applyFont="1" applyFill="1" applyBorder="1" applyAlignment="1" applyProtection="1">
      <alignment horizontal="center" vertical="center" wrapText="1"/>
    </xf>
    <xf numFmtId="173" fontId="33" fillId="0" borderId="18" xfId="32" applyNumberFormat="1" applyFont="1" applyBorder="1" applyProtection="1"/>
    <xf numFmtId="173" fontId="10" fillId="0" borderId="18" xfId="21" applyNumberFormat="1" applyFont="1" applyFill="1" applyBorder="1" applyProtection="1"/>
    <xf numFmtId="1" fontId="33" fillId="0" borderId="17" xfId="21" applyNumberFormat="1" applyFont="1" applyBorder="1" applyProtection="1"/>
    <xf numFmtId="1" fontId="33" fillId="0" borderId="17" xfId="21" applyNumberFormat="1" applyFont="1" applyBorder="1" applyAlignment="1" applyProtection="1">
      <alignment horizontal="center" vertical="center"/>
    </xf>
    <xf numFmtId="1" fontId="32" fillId="0" borderId="0" xfId="21" applyNumberFormat="1" applyFont="1" applyProtection="1"/>
    <xf numFmtId="1" fontId="32" fillId="0" borderId="0" xfId="21" applyNumberFormat="1" applyFont="1" applyBorder="1" applyAlignment="1" applyProtection="1"/>
    <xf numFmtId="1" fontId="10" fillId="0" borderId="37" xfId="21" applyNumberFormat="1" applyFont="1" applyFill="1" applyBorder="1" applyAlignment="1" applyProtection="1">
      <alignment horizontal="center" vertical="center" wrapText="1"/>
    </xf>
    <xf numFmtId="1" fontId="10" fillId="0" borderId="42" xfId="21" applyNumberFormat="1" applyFont="1" applyFill="1" applyBorder="1" applyAlignment="1" applyProtection="1">
      <alignment horizontal="center" vertical="center"/>
    </xf>
    <xf numFmtId="3" fontId="33" fillId="0" borderId="0" xfId="0" applyNumberFormat="1" applyFont="1" applyProtection="1"/>
    <xf numFmtId="3" fontId="33" fillId="0" borderId="19" xfId="0" applyNumberFormat="1" applyFont="1" applyBorder="1" applyProtection="1"/>
    <xf numFmtId="3" fontId="33" fillId="0" borderId="16" xfId="0" applyNumberFormat="1" applyFont="1" applyBorder="1" applyProtection="1"/>
    <xf numFmtId="3" fontId="10" fillId="0" borderId="16" xfId="0" applyNumberFormat="1" applyFont="1" applyFill="1" applyBorder="1" applyAlignment="1" applyProtection="1">
      <alignment horizontal="center" wrapText="1"/>
    </xf>
    <xf numFmtId="3" fontId="33" fillId="0" borderId="21" xfId="0" applyNumberFormat="1" applyFont="1" applyBorder="1" applyProtection="1"/>
    <xf numFmtId="3" fontId="33" fillId="0" borderId="59" xfId="0" applyNumberFormat="1" applyFont="1" applyBorder="1" applyProtection="1"/>
    <xf numFmtId="3" fontId="33" fillId="0" borderId="59" xfId="0" applyNumberFormat="1" applyFont="1" applyFill="1" applyBorder="1" applyProtection="1">
      <protection locked="0"/>
    </xf>
    <xf numFmtId="3" fontId="33" fillId="26" borderId="59" xfId="0" applyNumberFormat="1" applyFont="1" applyFill="1" applyBorder="1" applyProtection="1">
      <protection locked="0"/>
    </xf>
    <xf numFmtId="3" fontId="33" fillId="0" borderId="64" xfId="0" applyNumberFormat="1" applyFont="1" applyBorder="1" applyProtection="1"/>
    <xf numFmtId="3" fontId="33" fillId="0" borderId="52" xfId="0" applyNumberFormat="1" applyFont="1" applyBorder="1" applyProtection="1"/>
    <xf numFmtId="3" fontId="33" fillId="0" borderId="21" xfId="0" applyNumberFormat="1" applyFont="1" applyFill="1" applyBorder="1" applyAlignment="1" applyProtection="1">
      <alignment vertical="center"/>
      <protection locked="0"/>
    </xf>
    <xf numFmtId="3" fontId="33" fillId="26" borderId="21" xfId="0" applyNumberFormat="1" applyFont="1" applyFill="1" applyBorder="1" applyAlignment="1" applyProtection="1">
      <alignment vertical="center"/>
      <protection locked="0"/>
    </xf>
    <xf numFmtId="3" fontId="33" fillId="0" borderId="16" xfId="0" applyNumberFormat="1" applyFont="1" applyFill="1" applyBorder="1" applyAlignment="1" applyProtection="1">
      <alignment vertical="center"/>
      <protection locked="0"/>
    </xf>
    <xf numFmtId="3" fontId="8" fillId="25" borderId="61" xfId="0" applyNumberFormat="1" applyFont="1" applyFill="1" applyBorder="1"/>
    <xf numFmtId="3" fontId="33" fillId="0" borderId="55" xfId="0" applyNumberFormat="1" applyFont="1" applyBorder="1" applyProtection="1"/>
    <xf numFmtId="3" fontId="33" fillId="0" borderId="0" xfId="0" applyNumberFormat="1" applyFont="1" applyBorder="1" applyProtection="1"/>
    <xf numFmtId="3" fontId="33" fillId="0" borderId="30" xfId="0" applyNumberFormat="1" applyFont="1" applyFill="1" applyBorder="1" applyProtection="1"/>
    <xf numFmtId="3" fontId="33" fillId="30" borderId="21" xfId="0" applyNumberFormat="1" applyFont="1" applyFill="1" applyBorder="1" applyProtection="1">
      <protection locked="0"/>
    </xf>
    <xf numFmtId="3" fontId="33" fillId="0" borderId="13" xfId="0" applyNumberFormat="1" applyFont="1" applyFill="1" applyBorder="1" applyProtection="1"/>
    <xf numFmtId="0" fontId="9" fillId="0" borderId="66" xfId="0" applyFont="1" applyFill="1" applyBorder="1" applyAlignment="1" applyProtection="1">
      <alignment horizontal="left" wrapText="1"/>
    </xf>
    <xf numFmtId="0" fontId="9" fillId="0" borderId="11" xfId="0" applyFont="1" applyFill="1" applyBorder="1" applyAlignment="1" applyProtection="1">
      <alignment horizontal="left" wrapText="1"/>
    </xf>
    <xf numFmtId="0" fontId="9" fillId="0" borderId="12" xfId="0" applyFont="1" applyBorder="1" applyProtection="1"/>
    <xf numFmtId="3" fontId="33" fillId="0" borderId="18" xfId="35" applyNumberFormat="1" applyFont="1" applyFill="1" applyBorder="1" applyAlignment="1" applyProtection="1">
      <alignment vertical="center"/>
    </xf>
    <xf numFmtId="3" fontId="33" fillId="30" borderId="18" xfId="35" applyNumberFormat="1" applyFont="1" applyFill="1" applyBorder="1" applyAlignment="1" applyProtection="1">
      <alignment vertical="center"/>
      <protection locked="0"/>
    </xf>
    <xf numFmtId="3" fontId="33" fillId="0" borderId="21" xfId="35" applyNumberFormat="1" applyFont="1" applyFill="1" applyBorder="1" applyAlignment="1" applyProtection="1">
      <alignment vertical="center"/>
    </xf>
    <xf numFmtId="3" fontId="33" fillId="0" borderId="49" xfId="35" applyNumberFormat="1" applyFont="1" applyFill="1" applyBorder="1" applyAlignment="1" applyProtection="1">
      <alignment vertical="center"/>
    </xf>
    <xf numFmtId="3" fontId="10" fillId="0" borderId="71" xfId="20" applyNumberFormat="1" applyFont="1" applyFill="1" applyBorder="1" applyAlignment="1" applyProtection="1">
      <alignment horizontal="right" vertical="center"/>
    </xf>
    <xf numFmtId="3" fontId="33" fillId="0" borderId="13" xfId="35" applyNumberFormat="1" applyFont="1" applyFill="1" applyBorder="1" applyAlignment="1" applyProtection="1">
      <alignment vertical="center"/>
    </xf>
    <xf numFmtId="3" fontId="10" fillId="0" borderId="28" xfId="35" applyNumberFormat="1" applyFont="1" applyFill="1" applyBorder="1" applyAlignment="1" applyProtection="1">
      <alignment vertical="center" wrapText="1"/>
    </xf>
    <xf numFmtId="3" fontId="10" fillId="0" borderId="70" xfId="35" applyNumberFormat="1" applyFont="1" applyFill="1" applyBorder="1" applyAlignment="1" applyProtection="1">
      <alignment vertical="center" wrapText="1"/>
    </xf>
    <xf numFmtId="3" fontId="10" fillId="0" borderId="63" xfId="35" applyNumberFormat="1" applyFont="1" applyFill="1" applyBorder="1" applyAlignment="1" applyProtection="1">
      <alignment vertical="center"/>
    </xf>
    <xf numFmtId="3" fontId="10" fillId="0" borderId="28" xfId="35" applyNumberFormat="1" applyFont="1" applyFill="1" applyBorder="1" applyAlignment="1" applyProtection="1">
      <alignment vertical="center"/>
    </xf>
    <xf numFmtId="3" fontId="10" fillId="0" borderId="70" xfId="35" applyNumberFormat="1" applyFont="1" applyFill="1" applyBorder="1" applyAlignment="1" applyProtection="1">
      <alignment vertical="center"/>
    </xf>
    <xf numFmtId="3" fontId="33" fillId="0" borderId="63" xfId="35" applyNumberFormat="1" applyFont="1" applyFill="1" applyBorder="1" applyAlignment="1" applyProtection="1">
      <alignment vertical="center"/>
    </xf>
    <xf numFmtId="3" fontId="33" fillId="0" borderId="0" xfId="35" applyNumberFormat="1" applyFont="1" applyBorder="1" applyAlignment="1" applyProtection="1">
      <alignment vertical="center"/>
    </xf>
    <xf numFmtId="3" fontId="10" fillId="0" borderId="60" xfId="35" applyNumberFormat="1" applyFont="1" applyBorder="1" applyAlignment="1" applyProtection="1">
      <alignment horizontal="right" vertical="center"/>
    </xf>
    <xf numFmtId="3" fontId="10" fillId="0" borderId="60" xfId="35" applyNumberFormat="1" applyFont="1" applyBorder="1" applyAlignment="1" applyProtection="1">
      <alignment vertical="center"/>
    </xf>
    <xf numFmtId="3" fontId="33" fillId="0" borderId="0" xfId="35" applyNumberFormat="1" applyFont="1" applyAlignment="1" applyProtection="1">
      <alignment vertical="center"/>
    </xf>
    <xf numFmtId="3" fontId="10" fillId="0" borderId="73" xfId="35" applyNumberFormat="1" applyFont="1" applyBorder="1" applyAlignment="1" applyProtection="1">
      <alignment vertical="center"/>
    </xf>
    <xf numFmtId="0" fontId="8" fillId="25" borderId="0" xfId="0" applyFont="1" applyFill="1" applyBorder="1" applyAlignment="1" applyProtection="1">
      <alignment horizontal="center" wrapText="1"/>
    </xf>
    <xf numFmtId="0" fontId="0" fillId="25" borderId="0" xfId="0" applyFill="1" applyBorder="1" applyAlignment="1" applyProtection="1">
      <alignment horizontal="center"/>
    </xf>
    <xf numFmtId="5" fontId="10" fillId="0" borderId="18" xfId="163" applyNumberFormat="1" applyFont="1" applyBorder="1" applyAlignment="1">
      <alignment vertical="center" wrapText="1"/>
    </xf>
    <xf numFmtId="3" fontId="34" fillId="27" borderId="11" xfId="21" applyNumberFormat="1" applyFont="1" applyFill="1" applyBorder="1" applyAlignment="1" applyProtection="1">
      <alignment horizontal="center"/>
      <protection locked="0"/>
    </xf>
    <xf numFmtId="3" fontId="34" fillId="27" borderId="18" xfId="21" applyNumberFormat="1" applyFont="1" applyFill="1" applyBorder="1" applyAlignment="1" applyProtection="1">
      <alignment horizontal="center"/>
      <protection locked="0"/>
    </xf>
    <xf numFmtId="4" fontId="34" fillId="27" borderId="11" xfId="21" applyNumberFormat="1" applyFont="1" applyFill="1" applyBorder="1" applyAlignment="1" applyProtection="1">
      <alignment horizontal="center"/>
      <protection locked="0"/>
    </xf>
    <xf numFmtId="4" fontId="34" fillId="27" borderId="18" xfId="21" applyNumberFormat="1" applyFont="1" applyFill="1" applyBorder="1" applyAlignment="1" applyProtection="1">
      <alignment horizontal="center"/>
      <protection locked="0"/>
    </xf>
    <xf numFmtId="3" fontId="33" fillId="27" borderId="11" xfId="21" applyNumberFormat="1" applyFont="1" applyFill="1" applyBorder="1" applyAlignment="1" applyProtection="1">
      <alignment horizontal="center"/>
      <protection locked="0"/>
    </xf>
    <xf numFmtId="3" fontId="33" fillId="27" borderId="18" xfId="21" applyNumberFormat="1" applyFont="1" applyFill="1" applyBorder="1" applyAlignment="1" applyProtection="1">
      <alignment horizontal="center"/>
      <protection locked="0"/>
    </xf>
    <xf numFmtId="3" fontId="34" fillId="27" borderId="18" xfId="21" applyNumberFormat="1" applyFont="1" applyFill="1" applyBorder="1" applyAlignment="1">
      <alignment horizontal="right" vertical="center"/>
    </xf>
    <xf numFmtId="3" fontId="33" fillId="0" borderId="0" xfId="21" applyNumberFormat="1" applyFont="1" applyBorder="1"/>
    <xf numFmtId="3" fontId="34" fillId="27" borderId="11" xfId="21" applyNumberFormat="1" applyFont="1" applyFill="1" applyBorder="1" applyAlignment="1">
      <alignment horizontal="right" vertical="center"/>
    </xf>
    <xf numFmtId="3" fontId="34" fillId="27" borderId="36" xfId="21" applyNumberFormat="1" applyFont="1" applyFill="1" applyBorder="1" applyAlignment="1">
      <alignment horizontal="right" vertical="center"/>
    </xf>
    <xf numFmtId="3" fontId="33" fillId="27" borderId="11" xfId="21" applyNumberFormat="1" applyFont="1" applyFill="1" applyBorder="1" applyAlignment="1">
      <alignment horizontal="right" vertical="center"/>
    </xf>
    <xf numFmtId="3" fontId="33" fillId="27" borderId="36" xfId="21" applyNumberFormat="1" applyFont="1" applyFill="1" applyBorder="1" applyAlignment="1">
      <alignment horizontal="right" vertical="center"/>
    </xf>
    <xf numFmtId="3" fontId="33" fillId="27" borderId="18" xfId="21" applyNumberFormat="1" applyFont="1" applyFill="1" applyBorder="1" applyAlignment="1">
      <alignment horizontal="right" vertical="center"/>
    </xf>
    <xf numFmtId="3" fontId="33" fillId="27" borderId="11" xfId="21" applyNumberFormat="1" applyFont="1" applyFill="1" applyBorder="1"/>
    <xf numFmtId="3" fontId="33" fillId="27" borderId="36" xfId="21" applyNumberFormat="1" applyFont="1" applyFill="1" applyBorder="1"/>
    <xf numFmtId="3" fontId="33" fillId="27" borderId="18" xfId="21" applyNumberFormat="1" applyFont="1" applyFill="1" applyBorder="1"/>
    <xf numFmtId="3" fontId="33" fillId="0" borderId="10" xfId="21" applyNumberFormat="1" applyFont="1" applyBorder="1"/>
    <xf numFmtId="3" fontId="33" fillId="25" borderId="0" xfId="21" applyNumberFormat="1" applyFont="1" applyFill="1" applyBorder="1"/>
    <xf numFmtId="3" fontId="10" fillId="0" borderId="11" xfId="21" applyNumberFormat="1" applyFont="1" applyBorder="1" applyAlignment="1" applyProtection="1">
      <alignment horizontal="center" wrapText="1"/>
    </xf>
    <xf numFmtId="3" fontId="10" fillId="0" borderId="18" xfId="21" applyNumberFormat="1" applyFont="1" applyBorder="1" applyAlignment="1" applyProtection="1">
      <alignment horizontal="center" wrapText="1"/>
    </xf>
    <xf numFmtId="3" fontId="33" fillId="27" borderId="40" xfId="21" applyNumberFormat="1" applyFont="1" applyFill="1" applyBorder="1" applyAlignment="1" applyProtection="1">
      <alignment horizontal="center"/>
      <protection locked="0"/>
    </xf>
    <xf numFmtId="3" fontId="33" fillId="27" borderId="12" xfId="21" applyNumberFormat="1" applyFont="1" applyFill="1" applyBorder="1" applyAlignment="1" applyProtection="1">
      <alignment horizontal="center"/>
      <protection locked="0"/>
    </xf>
    <xf numFmtId="3" fontId="33" fillId="27" borderId="43" xfId="21" applyNumberFormat="1" applyFont="1" applyFill="1" applyBorder="1" applyAlignment="1" applyProtection="1">
      <alignment horizontal="center"/>
      <protection locked="0"/>
    </xf>
    <xf numFmtId="3" fontId="33" fillId="27" borderId="14" xfId="21" applyNumberFormat="1" applyFont="1" applyFill="1" applyBorder="1" applyAlignment="1" applyProtection="1">
      <alignment horizontal="center"/>
      <protection locked="0"/>
    </xf>
    <xf numFmtId="3" fontId="33" fillId="26" borderId="11" xfId="21" applyNumberFormat="1" applyFont="1" applyFill="1" applyBorder="1" applyAlignment="1" applyProtection="1">
      <alignment horizontal="center"/>
      <protection locked="0"/>
    </xf>
    <xf numFmtId="3" fontId="33" fillId="26" borderId="12" xfId="21" applyNumberFormat="1" applyFont="1" applyFill="1" applyBorder="1" applyAlignment="1" applyProtection="1">
      <alignment horizontal="center"/>
      <protection locked="0"/>
    </xf>
    <xf numFmtId="3" fontId="10" fillId="0" borderId="21" xfId="21" applyNumberFormat="1" applyFont="1" applyFill="1" applyBorder="1" applyAlignment="1" applyProtection="1">
      <alignment horizontal="center" vertical="center"/>
    </xf>
    <xf numFmtId="3" fontId="33" fillId="0" borderId="11" xfId="21" applyNumberFormat="1" applyFont="1" applyFill="1" applyBorder="1" applyProtection="1"/>
    <xf numFmtId="3" fontId="33" fillId="0" borderId="18" xfId="21" applyNumberFormat="1" applyFont="1" applyFill="1" applyBorder="1" applyProtection="1"/>
    <xf numFmtId="3" fontId="33" fillId="0" borderId="23" xfId="21" applyNumberFormat="1" applyFont="1" applyFill="1" applyBorder="1" applyProtection="1"/>
    <xf numFmtId="3" fontId="10" fillId="0" borderId="11" xfId="21" applyNumberFormat="1" applyFont="1" applyBorder="1" applyAlignment="1" applyProtection="1">
      <alignment horizontal="center"/>
    </xf>
    <xf numFmtId="3" fontId="10" fillId="0" borderId="18" xfId="21" applyNumberFormat="1" applyFont="1" applyBorder="1" applyAlignment="1" applyProtection="1">
      <alignment horizontal="center"/>
    </xf>
    <xf numFmtId="3" fontId="10" fillId="0" borderId="23" xfId="21" applyNumberFormat="1" applyFont="1" applyBorder="1" applyAlignment="1" applyProtection="1">
      <alignment horizontal="center"/>
    </xf>
    <xf numFmtId="3" fontId="10" fillId="0" borderId="0" xfId="21" applyNumberFormat="1" applyFont="1" applyBorder="1" applyAlignment="1" applyProtection="1">
      <alignment horizontal="center"/>
    </xf>
    <xf numFmtId="3" fontId="33" fillId="0" borderId="18" xfId="21" applyNumberFormat="1" applyFont="1" applyFill="1" applyBorder="1"/>
    <xf numFmtId="3" fontId="33" fillId="0" borderId="35" xfId="21" applyNumberFormat="1" applyFont="1" applyBorder="1"/>
    <xf numFmtId="3" fontId="33" fillId="0" borderId="35" xfId="21" applyNumberFormat="1" applyFont="1" applyFill="1" applyBorder="1"/>
    <xf numFmtId="3" fontId="33" fillId="0" borderId="0" xfId="21" applyNumberFormat="1" applyFont="1" applyFill="1" applyBorder="1"/>
    <xf numFmtId="3" fontId="33" fillId="0" borderId="49" xfId="21" applyNumberFormat="1" applyFont="1" applyFill="1" applyBorder="1"/>
    <xf numFmtId="3" fontId="33" fillId="0" borderId="50" xfId="21" applyNumberFormat="1" applyFont="1" applyFill="1" applyBorder="1"/>
    <xf numFmtId="3" fontId="33" fillId="0" borderId="44" xfId="21" applyNumberFormat="1" applyFont="1" applyFill="1" applyBorder="1"/>
    <xf numFmtId="3" fontId="33" fillId="0" borderId="25" xfId="21" applyNumberFormat="1" applyFont="1" applyFill="1" applyBorder="1"/>
    <xf numFmtId="166" fontId="33" fillId="28" borderId="11" xfId="21" applyNumberFormat="1" applyFont="1" applyFill="1" applyBorder="1" applyAlignment="1" applyProtection="1">
      <alignment horizontal="center"/>
      <protection locked="0"/>
    </xf>
    <xf numFmtId="166" fontId="33" fillId="28" borderId="40" xfId="21" applyNumberFormat="1" applyFont="1" applyFill="1" applyBorder="1" applyAlignment="1" applyProtection="1">
      <alignment horizontal="center"/>
      <protection locked="0"/>
    </xf>
    <xf numFmtId="3" fontId="33" fillId="28" borderId="11" xfId="21" applyNumberFormat="1" applyFont="1" applyFill="1" applyBorder="1" applyAlignment="1" applyProtection="1">
      <alignment horizontal="center"/>
      <protection locked="0"/>
    </xf>
    <xf numFmtId="3" fontId="33" fillId="28" borderId="18" xfId="21" applyNumberFormat="1" applyFont="1" applyFill="1" applyBorder="1" applyAlignment="1" applyProtection="1">
      <alignment horizontal="center"/>
      <protection locked="0"/>
    </xf>
    <xf numFmtId="3" fontId="34" fillId="28" borderId="11" xfId="21" applyNumberFormat="1" applyFont="1" applyFill="1" applyBorder="1" applyAlignment="1">
      <alignment horizontal="right" vertical="center"/>
    </xf>
    <xf numFmtId="3" fontId="34" fillId="28" borderId="36" xfId="21" applyNumberFormat="1" applyFont="1" applyFill="1" applyBorder="1" applyAlignment="1">
      <alignment horizontal="right" vertical="center"/>
    </xf>
    <xf numFmtId="3" fontId="33" fillId="28" borderId="11" xfId="21" applyNumberFormat="1" applyFont="1" applyFill="1" applyBorder="1" applyAlignment="1">
      <alignment horizontal="right" vertical="center"/>
    </xf>
    <xf numFmtId="3" fontId="33" fillId="28" borderId="36" xfId="21" applyNumberFormat="1" applyFont="1" applyFill="1" applyBorder="1" applyAlignment="1">
      <alignment horizontal="right" vertical="center"/>
    </xf>
    <xf numFmtId="3" fontId="33" fillId="28" borderId="18" xfId="21" applyNumberFormat="1" applyFont="1" applyFill="1" applyBorder="1" applyAlignment="1">
      <alignment horizontal="right" vertical="center"/>
    </xf>
    <xf numFmtId="3" fontId="33" fillId="28" borderId="11" xfId="21" applyNumberFormat="1" applyFont="1" applyFill="1" applyBorder="1"/>
    <xf numFmtId="3" fontId="33" fillId="28" borderId="36" xfId="21" applyNumberFormat="1" applyFont="1" applyFill="1" applyBorder="1"/>
    <xf numFmtId="3" fontId="33" fillId="28" borderId="18" xfId="21" applyNumberFormat="1" applyFont="1" applyFill="1" applyBorder="1"/>
    <xf numFmtId="3" fontId="34" fillId="28" borderId="18" xfId="21" applyNumberFormat="1" applyFont="1" applyFill="1" applyBorder="1" applyAlignment="1">
      <alignment horizontal="right" vertical="center"/>
    </xf>
    <xf numFmtId="3" fontId="34" fillId="28" borderId="11" xfId="21" applyNumberFormat="1" applyFont="1" applyFill="1" applyBorder="1" applyAlignment="1" applyProtection="1">
      <alignment horizontal="center"/>
      <protection locked="0"/>
    </xf>
    <xf numFmtId="3" fontId="34" fillId="28" borderId="18" xfId="21" applyNumberFormat="1" applyFont="1" applyFill="1" applyBorder="1" applyAlignment="1" applyProtection="1">
      <alignment horizontal="center"/>
      <protection locked="0"/>
    </xf>
    <xf numFmtId="3" fontId="10" fillId="25" borderId="0" xfId="22" applyNumberFormat="1" applyFont="1" applyFill="1" applyBorder="1" applyProtection="1"/>
    <xf numFmtId="3" fontId="33" fillId="25" borderId="0" xfId="22" applyNumberFormat="1" applyFont="1" applyFill="1" applyBorder="1" applyAlignment="1" applyProtection="1">
      <alignment horizontal="right"/>
    </xf>
    <xf numFmtId="3" fontId="8" fillId="25" borderId="58" xfId="31" applyNumberFormat="1" applyFont="1" applyFill="1" applyBorder="1"/>
    <xf numFmtId="0" fontId="10" fillId="0" borderId="50" xfId="0" applyFont="1" applyBorder="1" applyAlignment="1" applyProtection="1">
      <alignment horizontal="center" wrapText="1"/>
    </xf>
    <xf numFmtId="3" fontId="33" fillId="26" borderId="18" xfId="0" applyNumberFormat="1" applyFont="1" applyFill="1" applyBorder="1" applyProtection="1">
      <protection locked="0"/>
    </xf>
    <xf numFmtId="3" fontId="33" fillId="0" borderId="63" xfId="0" applyNumberFormat="1" applyFont="1" applyBorder="1" applyProtection="1"/>
    <xf numFmtId="3" fontId="33" fillId="0" borderId="17" xfId="0" applyNumberFormat="1" applyFont="1" applyBorder="1" applyProtection="1"/>
    <xf numFmtId="3" fontId="10" fillId="0" borderId="0" xfId="0" applyNumberFormat="1" applyFont="1" applyBorder="1" applyAlignment="1" applyProtection="1">
      <alignment horizontal="center"/>
    </xf>
    <xf numFmtId="3" fontId="10" fillId="0" borderId="0" xfId="0" applyNumberFormat="1" applyFont="1" applyBorder="1" applyAlignment="1" applyProtection="1">
      <alignment horizontal="center" vertical="center" wrapText="1"/>
    </xf>
    <xf numFmtId="3" fontId="10" fillId="0" borderId="50" xfId="0" applyNumberFormat="1" applyFont="1" applyBorder="1" applyAlignment="1" applyProtection="1">
      <alignment horizontal="center" wrapText="1"/>
    </xf>
    <xf numFmtId="0" fontId="9" fillId="0" borderId="39" xfId="21" applyFont="1" applyBorder="1" applyAlignment="1">
      <alignment wrapText="1"/>
    </xf>
    <xf numFmtId="0" fontId="9" fillId="0" borderId="39" xfId="21" applyFont="1" applyBorder="1"/>
    <xf numFmtId="0" fontId="8" fillId="0" borderId="0" xfId="169" applyFont="1" applyBorder="1" applyAlignment="1" applyProtection="1">
      <alignment vertical="center"/>
    </xf>
    <xf numFmtId="0" fontId="3" fillId="0" borderId="0" xfId="306" applyFont="1" applyAlignment="1" applyProtection="1">
      <alignment vertical="center"/>
    </xf>
    <xf numFmtId="0" fontId="10" fillId="0" borderId="0" xfId="169" applyFont="1" applyBorder="1" applyAlignment="1" applyProtection="1">
      <alignment vertical="center"/>
    </xf>
    <xf numFmtId="0" fontId="3" fillId="31" borderId="68" xfId="306" applyFont="1" applyFill="1" applyBorder="1" applyAlignment="1" applyProtection="1">
      <alignment horizontal="center" vertical="center"/>
    </xf>
    <xf numFmtId="3" fontId="2" fillId="0" borderId="21" xfId="306" applyNumberFormat="1" applyFont="1" applyFill="1" applyBorder="1" applyAlignment="1" applyProtection="1">
      <alignment vertical="center"/>
    </xf>
    <xf numFmtId="0" fontId="2" fillId="0" borderId="0" xfId="306" applyFont="1" applyAlignment="1" applyProtection="1">
      <alignment vertical="center"/>
    </xf>
    <xf numFmtId="3" fontId="2" fillId="33" borderId="21" xfId="306" applyNumberFormat="1" applyFont="1" applyFill="1" applyBorder="1" applyAlignment="1" applyProtection="1">
      <alignment vertical="center"/>
      <protection locked="0"/>
    </xf>
    <xf numFmtId="3" fontId="2" fillId="0" borderId="13" xfId="306" applyNumberFormat="1" applyFont="1" applyFill="1" applyBorder="1" applyAlignment="1" applyProtection="1">
      <alignment vertical="center"/>
    </xf>
    <xf numFmtId="0" fontId="12" fillId="0" borderId="0" xfId="306" applyFont="1" applyFill="1" applyBorder="1" applyAlignment="1" applyProtection="1">
      <alignment vertical="center"/>
    </xf>
    <xf numFmtId="0" fontId="2" fillId="0" borderId="0" xfId="306" applyFont="1" applyFill="1" applyBorder="1" applyAlignment="1" applyProtection="1">
      <alignment vertical="center"/>
    </xf>
    <xf numFmtId="166" fontId="2" fillId="0" borderId="21" xfId="169" applyNumberFormat="1" applyFont="1" applyFill="1" applyBorder="1" applyAlignment="1" applyProtection="1">
      <alignment vertical="center"/>
    </xf>
    <xf numFmtId="14" fontId="2" fillId="0" borderId="0" xfId="306" applyNumberFormat="1" applyFont="1" applyFill="1" applyBorder="1" applyAlignment="1" applyProtection="1">
      <alignment horizontal="right" vertical="center" wrapText="1"/>
    </xf>
    <xf numFmtId="164" fontId="2" fillId="0" borderId="0" xfId="306" applyNumberFormat="1" applyFont="1" applyFill="1" applyBorder="1" applyAlignment="1" applyProtection="1">
      <alignment horizontal="right" vertical="center" wrapText="1"/>
    </xf>
    <xf numFmtId="164" fontId="2" fillId="0" borderId="0" xfId="306" applyNumberFormat="1" applyFont="1" applyFill="1" applyBorder="1" applyAlignment="1" applyProtection="1">
      <alignment vertical="center"/>
    </xf>
    <xf numFmtId="164" fontId="2" fillId="0" borderId="0" xfId="306" applyNumberFormat="1" applyFont="1" applyFill="1" applyBorder="1" applyAlignment="1" applyProtection="1">
      <alignment horizontal="right" vertical="center"/>
    </xf>
    <xf numFmtId="3" fontId="2" fillId="0" borderId="0" xfId="306" applyNumberFormat="1" applyFont="1" applyFill="1" applyBorder="1" applyAlignment="1" applyProtection="1">
      <alignment vertical="center"/>
    </xf>
    <xf numFmtId="0" fontId="3" fillId="31" borderId="66" xfId="169" applyFont="1" applyFill="1" applyBorder="1" applyAlignment="1" applyProtection="1">
      <alignment horizontal="center" vertical="center" wrapText="1"/>
    </xf>
    <xf numFmtId="0" fontId="3" fillId="31" borderId="27" xfId="169" applyFont="1" applyFill="1" applyBorder="1" applyAlignment="1" applyProtection="1">
      <alignment horizontal="center" vertical="center" wrapText="1"/>
    </xf>
    <xf numFmtId="0" fontId="3" fillId="31" borderId="30" xfId="169" applyFont="1" applyFill="1" applyBorder="1" applyAlignment="1" applyProtection="1">
      <alignment horizontal="center" vertical="center" wrapText="1"/>
    </xf>
    <xf numFmtId="0" fontId="12" fillId="0" borderId="11" xfId="169" applyFont="1" applyFill="1" applyBorder="1" applyAlignment="1" applyProtection="1">
      <alignment vertical="center"/>
    </xf>
    <xf numFmtId="166" fontId="2" fillId="38" borderId="77" xfId="169" applyNumberFormat="1" applyFont="1" applyFill="1" applyBorder="1" applyAlignment="1" applyProtection="1">
      <alignment vertical="center"/>
    </xf>
    <xf numFmtId="166" fontId="2" fillId="38" borderId="49" xfId="169" applyNumberFormat="1" applyFont="1" applyFill="1" applyBorder="1" applyAlignment="1" applyProtection="1">
      <alignment vertical="center"/>
    </xf>
    <xf numFmtId="166" fontId="2" fillId="38" borderId="35" xfId="169" applyNumberFormat="1" applyFont="1" applyFill="1" applyBorder="1" applyAlignment="1" applyProtection="1">
      <alignment vertical="center"/>
    </xf>
    <xf numFmtId="0" fontId="12" fillId="38" borderId="49" xfId="169" applyFont="1" applyFill="1" applyBorder="1" applyAlignment="1" applyProtection="1">
      <alignment horizontal="center" vertical="center" wrapText="1"/>
    </xf>
    <xf numFmtId="166" fontId="2" fillId="38" borderId="52" xfId="169" applyNumberFormat="1" applyFont="1" applyFill="1" applyBorder="1" applyAlignment="1" applyProtection="1">
      <alignment vertical="center"/>
    </xf>
    <xf numFmtId="0" fontId="2" fillId="0" borderId="41" xfId="169" applyFont="1" applyFill="1" applyBorder="1" applyAlignment="1" applyProtection="1">
      <alignment horizontal="left" vertical="center"/>
    </xf>
    <xf numFmtId="0" fontId="12" fillId="36" borderId="23" xfId="169" applyFont="1" applyFill="1" applyBorder="1" applyAlignment="1" applyProtection="1">
      <alignment horizontal="center" vertical="center" wrapText="1"/>
    </xf>
    <xf numFmtId="0" fontId="12" fillId="36" borderId="50" xfId="169" applyFont="1" applyFill="1" applyBorder="1" applyAlignment="1" applyProtection="1">
      <alignment horizontal="center" vertical="center" wrapText="1"/>
    </xf>
    <xf numFmtId="0" fontId="12" fillId="36" borderId="0" xfId="169" applyFont="1" applyFill="1" applyBorder="1" applyAlignment="1" applyProtection="1">
      <alignment horizontal="center" vertical="center" wrapText="1"/>
    </xf>
    <xf numFmtId="0" fontId="12" fillId="36" borderId="26" xfId="169" applyFont="1" applyFill="1" applyBorder="1" applyAlignment="1" applyProtection="1">
      <alignment horizontal="center" vertical="center" wrapText="1"/>
    </xf>
    <xf numFmtId="166" fontId="2" fillId="33" borderId="44" xfId="169" applyNumberFormat="1" applyFont="1" applyFill="1" applyBorder="1" applyAlignment="1" applyProtection="1">
      <alignment vertical="center"/>
      <protection locked="0"/>
    </xf>
    <xf numFmtId="166" fontId="2" fillId="38" borderId="45" xfId="169" applyNumberFormat="1" applyFont="1" applyFill="1" applyBorder="1" applyAlignment="1" applyProtection="1">
      <alignment horizontal="center" vertical="center"/>
    </xf>
    <xf numFmtId="166" fontId="2" fillId="38" borderId="0" xfId="169" applyNumberFormat="1" applyFont="1" applyFill="1" applyBorder="1" applyAlignment="1" applyProtection="1">
      <alignment horizontal="center" vertical="center"/>
    </xf>
    <xf numFmtId="166" fontId="2" fillId="38" borderId="16" xfId="169" applyNumberFormat="1" applyFont="1" applyFill="1" applyBorder="1" applyAlignment="1" applyProtection="1">
      <alignment horizontal="center" vertical="center"/>
    </xf>
    <xf numFmtId="164" fontId="2" fillId="38" borderId="78" xfId="169" applyNumberFormat="1" applyFont="1" applyFill="1" applyBorder="1" applyAlignment="1" applyProtection="1">
      <alignment vertical="center"/>
      <protection locked="0"/>
    </xf>
    <xf numFmtId="164" fontId="2" fillId="38" borderId="50" xfId="169" applyNumberFormat="1" applyFont="1" applyFill="1" applyBorder="1" applyAlignment="1" applyProtection="1">
      <alignment vertical="center"/>
      <protection locked="0"/>
    </xf>
    <xf numFmtId="166" fontId="2" fillId="36" borderId="35" xfId="169" applyNumberFormat="1" applyFont="1" applyFill="1" applyBorder="1" applyAlignment="1" applyProtection="1">
      <alignment vertical="center"/>
    </xf>
    <xf numFmtId="166" fontId="2" fillId="38" borderId="50" xfId="169" applyNumberFormat="1" applyFont="1" applyFill="1" applyBorder="1" applyAlignment="1" applyProtection="1">
      <alignment vertical="center"/>
    </xf>
    <xf numFmtId="166" fontId="2" fillId="38" borderId="65" xfId="169" applyNumberFormat="1" applyFont="1" applyFill="1" applyBorder="1" applyAlignment="1" applyProtection="1">
      <alignment vertical="center"/>
    </xf>
    <xf numFmtId="0" fontId="2" fillId="36" borderId="77" xfId="169" applyFont="1" applyFill="1" applyBorder="1" applyAlignment="1" applyProtection="1">
      <alignment horizontal="left" vertical="center"/>
    </xf>
    <xf numFmtId="0" fontId="2" fillId="36" borderId="49" xfId="169" applyFont="1" applyFill="1" applyBorder="1" applyAlignment="1" applyProtection="1">
      <alignment horizontal="left" vertical="center"/>
    </xf>
    <xf numFmtId="164" fontId="2" fillId="33" borderId="18" xfId="169" applyNumberFormat="1" applyFont="1" applyFill="1" applyBorder="1" applyAlignment="1" applyProtection="1">
      <alignment vertical="center"/>
      <protection locked="0"/>
    </xf>
    <xf numFmtId="166" fontId="2" fillId="0" borderId="44" xfId="169" applyNumberFormat="1" applyFont="1" applyFill="1" applyBorder="1" applyAlignment="1" applyProtection="1">
      <alignment vertical="center"/>
    </xf>
    <xf numFmtId="0" fontId="2" fillId="36" borderId="45" xfId="169" applyFont="1" applyFill="1" applyBorder="1" applyAlignment="1" applyProtection="1">
      <alignment horizontal="left" vertical="center"/>
    </xf>
    <xf numFmtId="0" fontId="2" fillId="36" borderId="0" xfId="169" applyFont="1" applyFill="1" applyBorder="1" applyAlignment="1" applyProtection="1">
      <alignment horizontal="left" vertical="center"/>
    </xf>
    <xf numFmtId="0" fontId="2" fillId="36" borderId="78" xfId="169" applyFont="1" applyFill="1" applyBorder="1" applyAlignment="1" applyProtection="1">
      <alignment horizontal="left" vertical="center"/>
    </xf>
    <xf numFmtId="0" fontId="2" fillId="36" borderId="50" xfId="169" applyFont="1" applyFill="1" applyBorder="1" applyAlignment="1" applyProtection="1">
      <alignment horizontal="left" vertical="center"/>
    </xf>
    <xf numFmtId="0" fontId="12" fillId="0" borderId="41" xfId="169" applyFont="1" applyFill="1" applyBorder="1" applyAlignment="1" applyProtection="1">
      <alignment vertical="center"/>
    </xf>
    <xf numFmtId="164" fontId="2" fillId="38" borderId="23" xfId="169" applyNumberFormat="1" applyFont="1" applyFill="1" applyBorder="1" applyAlignment="1" applyProtection="1">
      <alignment vertical="center"/>
      <protection locked="0"/>
    </xf>
    <xf numFmtId="164" fontId="2" fillId="38" borderId="35" xfId="169" applyNumberFormat="1" applyFont="1" applyFill="1" applyBorder="1" applyAlignment="1" applyProtection="1">
      <alignment vertical="center"/>
      <protection locked="0"/>
    </xf>
    <xf numFmtId="166" fontId="2" fillId="36" borderId="59" xfId="169" applyNumberFormat="1" applyFont="1" applyFill="1" applyBorder="1" applyAlignment="1" applyProtection="1">
      <alignment vertical="center"/>
    </xf>
    <xf numFmtId="0" fontId="12" fillId="0" borderId="62" xfId="169" applyFont="1" applyFill="1" applyBorder="1" applyAlignment="1" applyProtection="1">
      <alignment vertical="center"/>
    </xf>
    <xf numFmtId="0" fontId="12" fillId="0" borderId="63" xfId="169" applyFont="1" applyFill="1" applyBorder="1" applyAlignment="1" applyProtection="1">
      <alignment vertical="center"/>
    </xf>
    <xf numFmtId="164" fontId="2" fillId="0" borderId="63" xfId="169" applyNumberFormat="1" applyFont="1" applyFill="1" applyBorder="1" applyAlignment="1" applyProtection="1">
      <alignment vertical="center"/>
    </xf>
    <xf numFmtId="164" fontId="2" fillId="0" borderId="63" xfId="169" applyNumberFormat="1" applyFont="1" applyFill="1" applyBorder="1" applyAlignment="1" applyProtection="1">
      <alignment horizontal="right" vertical="center" wrapText="1"/>
    </xf>
    <xf numFmtId="164" fontId="2" fillId="0" borderId="71" xfId="169" applyNumberFormat="1" applyFont="1" applyFill="1" applyBorder="1" applyAlignment="1" applyProtection="1">
      <alignment horizontal="right" vertical="center" wrapText="1"/>
    </xf>
    <xf numFmtId="166" fontId="12" fillId="0" borderId="64" xfId="169" applyNumberFormat="1" applyFont="1" applyFill="1" applyBorder="1" applyAlignment="1" applyProtection="1">
      <alignment vertical="center"/>
    </xf>
    <xf numFmtId="3" fontId="2" fillId="33" borderId="60" xfId="169" applyNumberFormat="1" applyFont="1" applyFill="1" applyBorder="1" applyAlignment="1" applyProtection="1">
      <alignment vertical="center"/>
      <protection locked="0"/>
    </xf>
    <xf numFmtId="0" fontId="8" fillId="0" borderId="0" xfId="0" applyFont="1" applyAlignment="1" applyProtection="1">
      <alignment vertical="center"/>
    </xf>
    <xf numFmtId="0" fontId="3" fillId="31" borderId="66" xfId="0" applyFont="1" applyFill="1" applyBorder="1" applyAlignment="1" applyProtection="1">
      <alignment horizontal="centerContinuous" vertical="center" wrapText="1"/>
    </xf>
    <xf numFmtId="0" fontId="3" fillId="31" borderId="69" xfId="0" applyFont="1" applyFill="1" applyBorder="1" applyAlignment="1" applyProtection="1">
      <alignment horizontal="centerContinuous" vertical="center" wrapText="1"/>
    </xf>
    <xf numFmtId="0" fontId="3" fillId="31" borderId="27" xfId="0" applyFont="1" applyFill="1" applyBorder="1" applyAlignment="1" applyProtection="1">
      <alignment horizontal="center" vertical="center" wrapText="1"/>
    </xf>
    <xf numFmtId="0" fontId="3" fillId="31" borderId="30" xfId="0" applyFont="1" applyFill="1" applyBorder="1" applyAlignment="1" applyProtection="1">
      <alignment horizontal="center" vertical="center" wrapText="1"/>
    </xf>
    <xf numFmtId="3" fontId="2" fillId="33" borderId="18" xfId="310" applyNumberFormat="1" applyFont="1" applyFill="1" applyBorder="1" applyAlignment="1" applyProtection="1">
      <alignment horizontal="right" vertical="center"/>
      <protection locked="0"/>
    </xf>
    <xf numFmtId="3" fontId="2" fillId="38" borderId="49" xfId="0" applyNumberFormat="1" applyFont="1" applyFill="1" applyBorder="1" applyAlignment="1" applyProtection="1">
      <alignment horizontal="right" vertical="center"/>
    </xf>
    <xf numFmtId="3" fontId="2" fillId="38" borderId="52" xfId="0" applyNumberFormat="1" applyFont="1" applyFill="1" applyBorder="1" applyAlignment="1" applyProtection="1">
      <alignment horizontal="right" vertical="center"/>
    </xf>
    <xf numFmtId="3" fontId="2" fillId="38" borderId="0" xfId="0" applyNumberFormat="1" applyFont="1" applyFill="1" applyBorder="1" applyAlignment="1" applyProtection="1">
      <alignment horizontal="right" vertical="center"/>
    </xf>
    <xf numFmtId="3" fontId="2" fillId="38" borderId="16" xfId="0" applyNumberFormat="1" applyFont="1" applyFill="1" applyBorder="1" applyAlignment="1" applyProtection="1">
      <alignment horizontal="right" vertical="center"/>
    </xf>
    <xf numFmtId="3" fontId="12" fillId="25" borderId="18" xfId="0" applyNumberFormat="1" applyFont="1" applyFill="1" applyBorder="1" applyAlignment="1" applyProtection="1">
      <alignment vertical="center"/>
    </xf>
    <xf numFmtId="3" fontId="2" fillId="36" borderId="78" xfId="0" applyNumberFormat="1" applyFont="1" applyFill="1" applyBorder="1" applyAlignment="1" applyProtection="1">
      <alignment horizontal="right" vertical="center"/>
    </xf>
    <xf numFmtId="3" fontId="2" fillId="36" borderId="65" xfId="0" applyNumberFormat="1" applyFont="1" applyFill="1" applyBorder="1" applyAlignment="1" applyProtection="1">
      <alignment horizontal="right" vertical="center"/>
    </xf>
    <xf numFmtId="3" fontId="2" fillId="33" borderId="21" xfId="310" applyNumberFormat="1" applyFont="1" applyFill="1" applyBorder="1" applyAlignment="1" applyProtection="1">
      <alignment horizontal="right" vertical="center"/>
      <protection locked="0"/>
    </xf>
    <xf numFmtId="3" fontId="2" fillId="33" borderId="14" xfId="310" applyNumberFormat="1" applyFont="1" applyFill="1" applyBorder="1" applyAlignment="1" applyProtection="1">
      <alignment horizontal="right" vertical="center"/>
      <protection locked="0"/>
    </xf>
    <xf numFmtId="3" fontId="2" fillId="33" borderId="13" xfId="310" applyNumberFormat="1" applyFont="1" applyFill="1" applyBorder="1" applyAlignment="1" applyProtection="1">
      <alignment horizontal="right" vertical="center"/>
      <protection locked="0"/>
    </xf>
    <xf numFmtId="0" fontId="3" fillId="0" borderId="0" xfId="0" applyFont="1" applyBorder="1" applyAlignment="1" applyProtection="1">
      <alignment vertical="center"/>
    </xf>
    <xf numFmtId="0" fontId="8" fillId="0" borderId="0" xfId="0" applyFont="1" applyBorder="1" applyAlignment="1" applyProtection="1">
      <alignment vertical="center"/>
    </xf>
    <xf numFmtId="0" fontId="0" fillId="29" borderId="0" xfId="0" applyFill="1" applyBorder="1" applyAlignment="1" applyProtection="1">
      <alignment vertical="center"/>
    </xf>
    <xf numFmtId="0" fontId="3" fillId="0" borderId="0" xfId="0" applyFont="1" applyAlignment="1" applyProtection="1">
      <alignment horizontal="center" vertical="center"/>
    </xf>
    <xf numFmtId="0" fontId="2" fillId="0" borderId="0" xfId="0" applyFont="1" applyBorder="1" applyAlignment="1" applyProtection="1">
      <alignment vertical="center"/>
    </xf>
    <xf numFmtId="4" fontId="2" fillId="0" borderId="0" xfId="0" applyNumberFormat="1" applyFont="1" applyFill="1" applyBorder="1" applyAlignment="1" applyProtection="1">
      <alignment vertical="center"/>
    </xf>
    <xf numFmtId="4" fontId="2" fillId="39" borderId="36" xfId="0" applyNumberFormat="1" applyFont="1" applyFill="1" applyBorder="1" applyAlignment="1" applyProtection="1">
      <alignment vertical="center"/>
    </xf>
    <xf numFmtId="4" fontId="12" fillId="0" borderId="49" xfId="0" applyNumberFormat="1" applyFont="1" applyFill="1" applyBorder="1" applyAlignment="1" applyProtection="1">
      <alignment vertical="center"/>
    </xf>
    <xf numFmtId="4" fontId="0" fillId="0" borderId="0" xfId="0" applyNumberFormat="1" applyFont="1" applyFill="1" applyBorder="1" applyAlignment="1" applyProtection="1">
      <alignment vertical="center"/>
    </xf>
    <xf numFmtId="0" fontId="3" fillId="0" borderId="0" xfId="0" applyFont="1" applyBorder="1" applyAlignment="1" applyProtection="1">
      <alignment horizontal="center" vertical="center"/>
    </xf>
    <xf numFmtId="4" fontId="2" fillId="0" borderId="18" xfId="341" applyNumberFormat="1" applyFont="1" applyFill="1" applyBorder="1" applyAlignment="1" applyProtection="1">
      <alignment vertical="center"/>
    </xf>
    <xf numFmtId="4" fontId="2" fillId="0" borderId="18" xfId="341" applyNumberFormat="1" applyFont="1" applyFill="1" applyBorder="1" applyAlignment="1" applyProtection="1">
      <alignment vertical="center" wrapText="1"/>
    </xf>
    <xf numFmtId="4" fontId="12" fillId="0" borderId="18" xfId="341" applyNumberFormat="1" applyFont="1" applyFill="1" applyBorder="1" applyAlignment="1" applyProtection="1">
      <alignment vertical="center" wrapText="1"/>
    </xf>
    <xf numFmtId="4" fontId="0" fillId="0" borderId="18" xfId="341" applyNumberFormat="1" applyFont="1" applyFill="1" applyBorder="1" applyAlignment="1" applyProtection="1">
      <alignment vertical="center" wrapText="1"/>
    </xf>
    <xf numFmtId="4" fontId="0" fillId="0" borderId="35" xfId="341" applyNumberFormat="1" applyFont="1" applyFill="1" applyBorder="1" applyAlignment="1" applyProtection="1">
      <alignment vertical="center" wrapText="1"/>
    </xf>
    <xf numFmtId="4" fontId="2" fillId="29" borderId="0" xfId="341" applyNumberFormat="1" applyFont="1" applyFill="1" applyBorder="1" applyAlignment="1" applyProtection="1">
      <alignment vertical="center" wrapText="1"/>
    </xf>
    <xf numFmtId="4" fontId="2" fillId="0" borderId="0" xfId="341" applyNumberFormat="1" applyFont="1" applyFill="1" applyBorder="1" applyAlignment="1" applyProtection="1">
      <alignment vertical="center" wrapText="1"/>
    </xf>
    <xf numFmtId="0" fontId="2" fillId="0" borderId="18" xfId="0" applyFont="1" applyBorder="1" applyAlignment="1">
      <alignment vertical="center" wrapText="1"/>
    </xf>
    <xf numFmtId="0" fontId="8" fillId="25" borderId="0" xfId="0" applyFont="1" applyFill="1" applyBorder="1" applyAlignment="1" applyProtection="1"/>
    <xf numFmtId="0" fontId="3" fillId="29" borderId="23" xfId="0" applyFont="1" applyFill="1" applyBorder="1" applyAlignment="1" applyProtection="1">
      <alignment vertical="center" wrapText="1"/>
    </xf>
    <xf numFmtId="173" fontId="3" fillId="29" borderId="35" xfId="0" applyNumberFormat="1" applyFont="1" applyFill="1" applyBorder="1" applyAlignment="1" applyProtection="1">
      <alignment horizontal="left" vertical="center"/>
    </xf>
    <xf numFmtId="173" fontId="3" fillId="29" borderId="35" xfId="0" applyNumberFormat="1" applyFont="1" applyFill="1" applyBorder="1" applyAlignment="1" applyProtection="1">
      <alignment horizontal="left" vertical="center" wrapText="1"/>
    </xf>
    <xf numFmtId="6" fontId="6" fillId="0" borderId="36" xfId="8" applyNumberFormat="1" applyFont="1" applyFill="1" applyBorder="1" applyAlignment="1" applyProtection="1">
      <alignment vertical="center"/>
    </xf>
    <xf numFmtId="0" fontId="3" fillId="29" borderId="23" xfId="0" applyFont="1" applyFill="1" applyBorder="1" applyAlignment="1" applyProtection="1">
      <alignment horizontal="left" vertical="center" wrapText="1"/>
    </xf>
    <xf numFmtId="42" fontId="6" fillId="0" borderId="36" xfId="8" applyNumberFormat="1" applyFont="1" applyFill="1" applyBorder="1" applyAlignment="1" applyProtection="1">
      <alignment vertical="center"/>
    </xf>
    <xf numFmtId="0" fontId="3" fillId="29" borderId="77" xfId="0" applyFont="1" applyFill="1" applyBorder="1" applyAlignment="1">
      <alignment vertical="center" wrapText="1"/>
    </xf>
    <xf numFmtId="173" fontId="3" fillId="29" borderId="0" xfId="0" applyNumberFormat="1" applyFont="1" applyFill="1" applyBorder="1" applyAlignment="1" applyProtection="1">
      <alignment horizontal="left" vertical="center"/>
    </xf>
    <xf numFmtId="173" fontId="3" fillId="29" borderId="0" xfId="0" applyNumberFormat="1" applyFont="1" applyFill="1" applyBorder="1" applyAlignment="1" applyProtection="1">
      <alignment horizontal="left" vertical="center" wrapText="1"/>
    </xf>
    <xf numFmtId="6" fontId="6" fillId="0" borderId="26" xfId="8" applyNumberFormat="1" applyFont="1" applyFill="1" applyBorder="1" applyAlignment="1" applyProtection="1">
      <alignment vertical="center"/>
    </xf>
    <xf numFmtId="0" fontId="2" fillId="29" borderId="78" xfId="0" applyFont="1" applyFill="1" applyBorder="1" applyAlignment="1">
      <alignment vertical="center" wrapText="1"/>
    </xf>
    <xf numFmtId="6" fontId="6" fillId="30" borderId="36" xfId="98" applyNumberFormat="1" applyFont="1" applyFill="1" applyBorder="1" applyAlignment="1" applyProtection="1">
      <alignment horizontal="right" vertical="center"/>
      <protection locked="0"/>
    </xf>
    <xf numFmtId="0" fontId="3" fillId="29" borderId="81" xfId="0" applyFont="1" applyFill="1" applyBorder="1" applyAlignment="1" applyProtection="1">
      <alignment horizontal="left" vertical="center" wrapText="1"/>
    </xf>
    <xf numFmtId="173" fontId="3" fillId="29" borderId="15" xfId="0" applyNumberFormat="1" applyFont="1" applyFill="1" applyBorder="1" applyAlignment="1" applyProtection="1">
      <alignment horizontal="left" vertical="center" wrapText="1"/>
    </xf>
    <xf numFmtId="6" fontId="6" fillId="0" borderId="82" xfId="98" applyNumberFormat="1" applyFont="1" applyFill="1" applyBorder="1" applyAlignment="1" applyProtection="1">
      <alignment horizontal="right" vertical="center"/>
      <protection locked="0"/>
    </xf>
    <xf numFmtId="0" fontId="8" fillId="29" borderId="78" xfId="0" applyFont="1" applyFill="1" applyBorder="1" applyAlignment="1" applyProtection="1">
      <alignment horizontal="left" vertical="center"/>
    </xf>
    <xf numFmtId="0" fontId="8" fillId="29" borderId="50" xfId="0" applyFont="1" applyFill="1" applyBorder="1" applyAlignment="1" applyProtection="1">
      <alignment horizontal="left" vertical="center"/>
    </xf>
    <xf numFmtId="6" fontId="60" fillId="0" borderId="51" xfId="7" applyNumberFormat="1" applyFont="1" applyFill="1" applyBorder="1" applyAlignment="1" applyProtection="1"/>
    <xf numFmtId="0" fontId="2" fillId="0" borderId="0" xfId="0" applyFont="1" applyFill="1"/>
    <xf numFmtId="0" fontId="0" fillId="0" borderId="0" xfId="0" applyBorder="1"/>
    <xf numFmtId="166" fontId="33" fillId="26" borderId="18" xfId="0" applyNumberFormat="1" applyFont="1" applyFill="1" applyBorder="1" applyProtection="1">
      <protection locked="0"/>
    </xf>
    <xf numFmtId="4" fontId="2" fillId="39" borderId="18" xfId="0" applyNumberFormat="1" applyFont="1" applyFill="1" applyBorder="1" applyAlignment="1" applyProtection="1">
      <alignment vertical="center"/>
    </xf>
    <xf numFmtId="0" fontId="8" fillId="0" borderId="0" xfId="340" applyFont="1" applyFill="1" applyBorder="1" applyAlignment="1" applyProtection="1">
      <alignment vertical="center"/>
    </xf>
    <xf numFmtId="0" fontId="2" fillId="0" borderId="0" xfId="310" applyFont="1" applyFill="1" applyBorder="1" applyAlignment="1" applyProtection="1">
      <alignment vertical="center"/>
    </xf>
    <xf numFmtId="0" fontId="2" fillId="0" borderId="0" xfId="310" applyFont="1" applyFill="1" applyAlignment="1" applyProtection="1">
      <alignment vertical="center"/>
    </xf>
    <xf numFmtId="0" fontId="2" fillId="0" borderId="0" xfId="306"/>
    <xf numFmtId="0" fontId="61" fillId="0" borderId="0" xfId="340" applyFont="1" applyFill="1" applyBorder="1" applyAlignment="1" applyProtection="1">
      <alignment vertical="center"/>
    </xf>
    <xf numFmtId="0" fontId="3" fillId="31" borderId="66" xfId="310" applyFont="1" applyFill="1" applyBorder="1" applyAlignment="1" applyProtection="1">
      <alignment horizontal="center" vertical="center"/>
    </xf>
    <xf numFmtId="0" fontId="3" fillId="31" borderId="67" xfId="310" applyFont="1" applyFill="1" applyBorder="1" applyAlignment="1">
      <alignment horizontal="center" vertical="center"/>
    </xf>
    <xf numFmtId="0" fontId="3" fillId="24" borderId="70" xfId="310" applyFont="1" applyFill="1" applyBorder="1" applyAlignment="1" applyProtection="1">
      <alignment horizontal="center" vertical="center" wrapText="1"/>
    </xf>
    <xf numFmtId="0" fontId="12" fillId="0" borderId="11" xfId="310" applyFont="1" applyFill="1" applyBorder="1" applyAlignment="1" applyProtection="1">
      <alignment horizontal="left" vertical="center"/>
    </xf>
    <xf numFmtId="0" fontId="12" fillId="0" borderId="18" xfId="310" applyFont="1" applyFill="1" applyBorder="1" applyAlignment="1" applyProtection="1">
      <alignment vertical="center"/>
    </xf>
    <xf numFmtId="3" fontId="12" fillId="25" borderId="21" xfId="310" applyNumberFormat="1" applyFont="1" applyFill="1" applyBorder="1" applyAlignment="1" applyProtection="1">
      <alignment horizontal="right" vertical="center"/>
    </xf>
    <xf numFmtId="0" fontId="2" fillId="0" borderId="11" xfId="310" applyFont="1" applyFill="1" applyBorder="1" applyAlignment="1" applyProtection="1">
      <alignment horizontal="left" vertical="center"/>
    </xf>
    <xf numFmtId="0" fontId="2" fillId="0" borderId="18" xfId="310" applyFont="1" applyFill="1" applyBorder="1" applyAlignment="1" applyProtection="1">
      <alignment vertical="center"/>
    </xf>
    <xf numFmtId="0" fontId="2" fillId="0" borderId="48" xfId="310" applyFont="1" applyFill="1" applyBorder="1" applyAlignment="1" applyProtection="1">
      <alignment horizontal="left" vertical="center"/>
    </xf>
    <xf numFmtId="0" fontId="2" fillId="0" borderId="44" xfId="310" applyFont="1" applyFill="1" applyBorder="1" applyAlignment="1" applyProtection="1">
      <alignment vertical="center"/>
    </xf>
    <xf numFmtId="3" fontId="12" fillId="33" borderId="21" xfId="310" applyNumberFormat="1" applyFont="1" applyFill="1" applyBorder="1" applyAlignment="1" applyProtection="1">
      <alignment horizontal="right" vertical="center"/>
      <protection locked="0"/>
    </xf>
    <xf numFmtId="3" fontId="12" fillId="0" borderId="21" xfId="310" applyNumberFormat="1" applyFont="1" applyFill="1" applyBorder="1" applyAlignment="1" applyProtection="1">
      <alignment horizontal="right" vertical="center"/>
    </xf>
    <xf numFmtId="3" fontId="12" fillId="0" borderId="59" xfId="310" applyNumberFormat="1" applyFont="1" applyFill="1" applyBorder="1" applyAlignment="1" applyProtection="1">
      <alignment horizontal="right" vertical="center"/>
    </xf>
    <xf numFmtId="3" fontId="2" fillId="0" borderId="21" xfId="310" applyNumberFormat="1" applyFont="1" applyFill="1" applyBorder="1" applyAlignment="1" applyProtection="1">
      <alignment horizontal="right" vertical="center"/>
    </xf>
    <xf numFmtId="0" fontId="2" fillId="0" borderId="18" xfId="342" applyFont="1" applyFill="1" applyBorder="1" applyAlignment="1" applyProtection="1">
      <alignment vertical="center"/>
    </xf>
    <xf numFmtId="0" fontId="2" fillId="0" borderId="18" xfId="310" applyFont="1" applyFill="1" applyBorder="1" applyAlignment="1" applyProtection="1">
      <alignment vertical="center" wrapText="1"/>
    </xf>
    <xf numFmtId="0" fontId="2" fillId="29" borderId="11" xfId="310" applyFont="1" applyFill="1" applyBorder="1" applyAlignment="1" applyProtection="1">
      <alignment horizontal="left" vertical="center"/>
    </xf>
    <xf numFmtId="14" fontId="2" fillId="0" borderId="11" xfId="310" applyNumberFormat="1" applyFont="1" applyFill="1" applyBorder="1" applyAlignment="1" applyProtection="1">
      <alignment horizontal="left" vertical="center"/>
    </xf>
    <xf numFmtId="16" fontId="2" fillId="0" borderId="11" xfId="310" applyNumberFormat="1" applyFont="1" applyFill="1" applyBorder="1" applyAlignment="1" applyProtection="1">
      <alignment horizontal="left" vertical="center"/>
    </xf>
    <xf numFmtId="3" fontId="2" fillId="0" borderId="59" xfId="310" applyNumberFormat="1" applyFont="1" applyFill="1" applyBorder="1" applyAlignment="1" applyProtection="1">
      <alignment horizontal="right" vertical="center"/>
    </xf>
    <xf numFmtId="0" fontId="12" fillId="0" borderId="36" xfId="310" applyFont="1" applyFill="1" applyBorder="1" applyAlignment="1" applyProtection="1">
      <alignment vertical="center"/>
    </xf>
    <xf numFmtId="0" fontId="2" fillId="0" borderId="11" xfId="342" applyFont="1" applyFill="1" applyBorder="1" applyAlignment="1" applyProtection="1">
      <alignment horizontal="left" vertical="center"/>
    </xf>
    <xf numFmtId="0" fontId="2" fillId="0" borderId="43" xfId="310" applyFont="1" applyFill="1" applyBorder="1" applyAlignment="1" applyProtection="1">
      <alignment vertical="center"/>
    </xf>
    <xf numFmtId="0" fontId="2" fillId="0" borderId="34" xfId="310" applyFont="1" applyFill="1" applyBorder="1" applyAlignment="1" applyProtection="1">
      <alignment horizontal="left" vertical="center"/>
    </xf>
    <xf numFmtId="3" fontId="2" fillId="33" borderId="59" xfId="310" applyNumberFormat="1" applyFont="1" applyFill="1" applyBorder="1" applyAlignment="1" applyProtection="1">
      <alignment horizontal="right" vertical="center"/>
      <protection locked="0"/>
    </xf>
    <xf numFmtId="3" fontId="12" fillId="33" borderId="37" xfId="310" applyNumberFormat="1" applyFont="1" applyFill="1" applyBorder="1" applyAlignment="1" applyProtection="1">
      <alignment horizontal="right" vertical="center"/>
      <protection locked="0"/>
    </xf>
    <xf numFmtId="3" fontId="12" fillId="25" borderId="37" xfId="310" applyNumberFormat="1" applyFont="1" applyFill="1" applyBorder="1" applyAlignment="1" applyProtection="1">
      <alignment horizontal="right" vertical="center"/>
    </xf>
    <xf numFmtId="0" fontId="12" fillId="0" borderId="18" xfId="310" applyFont="1" applyFill="1" applyBorder="1" applyAlignment="1" applyProtection="1">
      <alignment horizontal="left" vertical="center"/>
    </xf>
    <xf numFmtId="3" fontId="12" fillId="0" borderId="21" xfId="310" applyNumberFormat="1" applyFont="1" applyFill="1" applyBorder="1" applyAlignment="1" applyProtection="1">
      <alignment vertical="center"/>
    </xf>
    <xf numFmtId="0" fontId="12" fillId="0" borderId="12" xfId="310" applyFont="1" applyFill="1" applyBorder="1" applyAlignment="1" applyProtection="1">
      <alignment horizontal="left" vertical="center"/>
    </xf>
    <xf numFmtId="0" fontId="12" fillId="0" borderId="14" xfId="310" applyFont="1" applyFill="1" applyBorder="1" applyAlignment="1" applyProtection="1">
      <alignment vertical="center"/>
    </xf>
    <xf numFmtId="3" fontId="12" fillId="0" borderId="13" xfId="310" applyNumberFormat="1" applyFont="1" applyFill="1" applyBorder="1" applyAlignment="1" applyProtection="1">
      <alignment vertical="center"/>
    </xf>
    <xf numFmtId="0" fontId="62" fillId="0" borderId="0" xfId="0" applyFont="1" applyAlignment="1" applyProtection="1">
      <alignment vertical="center"/>
    </xf>
    <xf numFmtId="174" fontId="9" fillId="0" borderId="0" xfId="0" applyNumberFormat="1" applyFont="1" applyProtection="1"/>
    <xf numFmtId="5" fontId="10" fillId="30" borderId="18" xfId="163" applyNumberFormat="1" applyFont="1" applyFill="1" applyBorder="1" applyAlignment="1">
      <alignment horizontal="right" vertical="center" wrapText="1"/>
    </xf>
    <xf numFmtId="5" fontId="10" fillId="0" borderId="18" xfId="163" applyNumberFormat="1" applyFont="1" applyBorder="1" applyAlignment="1">
      <alignment horizontal="right" vertical="center" wrapText="1"/>
    </xf>
    <xf numFmtId="5" fontId="10" fillId="26" borderId="18" xfId="163" applyNumberFormat="1" applyFont="1" applyFill="1" applyBorder="1" applyAlignment="1">
      <alignment horizontal="right" vertical="center" wrapText="1"/>
    </xf>
    <xf numFmtId="5" fontId="10" fillId="30" borderId="18" xfId="163" applyNumberFormat="1" applyFont="1" applyFill="1" applyBorder="1" applyAlignment="1" applyProtection="1">
      <alignment horizontal="right" wrapText="1"/>
    </xf>
    <xf numFmtId="0" fontId="5" fillId="0" borderId="0" xfId="0" applyFont="1" applyFill="1" applyBorder="1" applyAlignment="1" applyProtection="1">
      <alignment horizontal="right" vertical="top"/>
    </xf>
    <xf numFmtId="0" fontId="5" fillId="0" borderId="0" xfId="0" applyFont="1"/>
    <xf numFmtId="0" fontId="8" fillId="26" borderId="18" xfId="0" applyNumberFormat="1" applyFont="1" applyFill="1" applyBorder="1" applyAlignment="1" applyProtection="1">
      <alignment horizontal="center" vertical="center"/>
      <protection locked="0"/>
    </xf>
    <xf numFmtId="0" fontId="2" fillId="0" borderId="0" xfId="0" applyFont="1" applyAlignment="1">
      <alignment horizontal="left" vertical="center" wrapText="1"/>
    </xf>
    <xf numFmtId="0" fontId="0" fillId="0" borderId="0" xfId="0" applyAlignment="1">
      <alignment horizontal="left" vertical="center" wrapText="1"/>
    </xf>
    <xf numFmtId="0" fontId="8" fillId="25" borderId="0" xfId="0" applyFont="1" applyFill="1" applyBorder="1" applyAlignment="1" applyProtection="1">
      <alignment horizontal="center" wrapText="1"/>
    </xf>
    <xf numFmtId="0" fontId="0" fillId="25" borderId="0" xfId="0" applyFill="1" applyBorder="1" applyAlignment="1" applyProtection="1">
      <alignment horizontal="center"/>
    </xf>
    <xf numFmtId="0" fontId="8" fillId="25" borderId="0" xfId="0" applyFont="1" applyFill="1" applyBorder="1" applyAlignment="1" applyProtection="1">
      <alignment horizontal="left" wrapText="1"/>
    </xf>
    <xf numFmtId="173" fontId="3" fillId="29" borderId="35" xfId="0" applyNumberFormat="1" applyFont="1" applyFill="1" applyBorder="1" applyAlignment="1" applyProtection="1">
      <alignment horizontal="left" vertical="center" wrapText="1"/>
    </xf>
    <xf numFmtId="0" fontId="33" fillId="0" borderId="0" xfId="0" applyFont="1" applyAlignment="1" applyProtection="1">
      <alignment horizontal="left" vertical="top" wrapText="1"/>
    </xf>
    <xf numFmtId="0" fontId="33" fillId="0" borderId="26" xfId="0" applyFont="1" applyBorder="1" applyAlignment="1" applyProtection="1">
      <alignment horizontal="left" vertical="top" wrapText="1"/>
    </xf>
    <xf numFmtId="0" fontId="52" fillId="0" borderId="0" xfId="24" applyFont="1" applyFill="1" applyBorder="1" applyAlignment="1" applyProtection="1">
      <alignment horizontal="left" vertical="center" wrapText="1"/>
    </xf>
    <xf numFmtId="0" fontId="10" fillId="0" borderId="33" xfId="21" applyFont="1" applyFill="1" applyBorder="1" applyAlignment="1" applyProtection="1">
      <alignment horizontal="center" vertical="center" wrapText="1"/>
    </xf>
    <xf numFmtId="0" fontId="10" fillId="0" borderId="38" xfId="21" applyFont="1" applyFill="1" applyBorder="1" applyAlignment="1" applyProtection="1">
      <alignment horizontal="center" vertical="center" wrapText="1"/>
    </xf>
    <xf numFmtId="1" fontId="10" fillId="0" borderId="0" xfId="21" applyNumberFormat="1" applyFont="1" applyBorder="1" applyAlignment="1">
      <alignment horizontal="center" vertical="center" wrapText="1"/>
    </xf>
    <xf numFmtId="0" fontId="10" fillId="0" borderId="33" xfId="21" applyFont="1" applyBorder="1" applyAlignment="1">
      <alignment horizontal="center" vertical="center" wrapText="1"/>
    </xf>
    <xf numFmtId="0" fontId="10" fillId="0" borderId="38" xfId="21" applyFont="1" applyBorder="1" applyAlignment="1">
      <alignment horizontal="center" vertical="center" wrapText="1"/>
    </xf>
    <xf numFmtId="1" fontId="10" fillId="0" borderId="11" xfId="21" applyNumberFormat="1" applyFont="1" applyBorder="1" applyAlignment="1" applyProtection="1">
      <alignment horizontal="center" vertical="center" wrapText="1"/>
    </xf>
    <xf numFmtId="1" fontId="10" fillId="0" borderId="11" xfId="21" applyNumberFormat="1" applyFont="1" applyBorder="1" applyAlignment="1" applyProtection="1">
      <alignment horizontal="center" vertical="center"/>
    </xf>
    <xf numFmtId="1" fontId="10" fillId="0" borderId="37" xfId="21" applyNumberFormat="1" applyFont="1" applyBorder="1" applyAlignment="1" applyProtection="1">
      <alignment horizontal="center" vertical="center" wrapText="1"/>
    </xf>
    <xf numFmtId="1" fontId="10" fillId="0" borderId="42" xfId="21" applyNumberFormat="1" applyFont="1" applyBorder="1" applyAlignment="1" applyProtection="1">
      <alignment horizontal="center" vertical="center" wrapText="1"/>
    </xf>
    <xf numFmtId="1" fontId="10" fillId="0" borderId="37" xfId="21" applyNumberFormat="1" applyFont="1" applyFill="1" applyBorder="1" applyAlignment="1" applyProtection="1">
      <alignment horizontal="center" vertical="center" wrapText="1"/>
    </xf>
    <xf numFmtId="1" fontId="10" fillId="0" borderId="42" xfId="21" applyNumberFormat="1" applyFont="1" applyFill="1" applyBorder="1" applyAlignment="1" applyProtection="1">
      <alignment horizontal="center" vertical="center" wrapText="1"/>
    </xf>
    <xf numFmtId="1" fontId="10" fillId="0" borderId="10" xfId="21" applyNumberFormat="1" applyFont="1" applyBorder="1" applyAlignment="1">
      <alignment horizontal="center" vertical="center" wrapText="1"/>
    </xf>
    <xf numFmtId="1" fontId="33" fillId="0" borderId="10" xfId="21" applyNumberFormat="1" applyFont="1" applyBorder="1" applyAlignment="1">
      <alignment horizontal="center" vertical="center"/>
    </xf>
    <xf numFmtId="1" fontId="10" fillId="0" borderId="43" xfId="21" applyNumberFormat="1" applyFont="1" applyBorder="1" applyAlignment="1">
      <alignment horizontal="center" vertical="center" wrapText="1"/>
    </xf>
    <xf numFmtId="1" fontId="33" fillId="0" borderId="44" xfId="21" applyNumberFormat="1" applyFont="1" applyBorder="1" applyAlignment="1">
      <alignment horizontal="center" vertical="center"/>
    </xf>
    <xf numFmtId="1" fontId="33" fillId="0" borderId="0" xfId="21" applyNumberFormat="1" applyFont="1" applyBorder="1" applyAlignment="1">
      <alignment horizontal="center" vertical="center"/>
    </xf>
    <xf numFmtId="1" fontId="10" fillId="0" borderId="16" xfId="21" applyNumberFormat="1" applyFont="1" applyFill="1" applyBorder="1" applyAlignment="1" applyProtection="1">
      <alignment horizontal="center" vertical="center" wrapText="1"/>
    </xf>
    <xf numFmtId="0" fontId="8" fillId="0" borderId="56" xfId="21" applyFont="1" applyBorder="1" applyAlignment="1" applyProtection="1">
      <alignment horizontal="center"/>
    </xf>
    <xf numFmtId="0" fontId="8" fillId="0" borderId="17" xfId="21" applyFont="1" applyBorder="1" applyAlignment="1" applyProtection="1">
      <alignment horizontal="center"/>
    </xf>
    <xf numFmtId="0" fontId="10" fillId="0" borderId="34" xfId="21" applyFont="1" applyBorder="1" applyAlignment="1">
      <alignment horizontal="center" vertical="center"/>
    </xf>
    <xf numFmtId="0" fontId="10" fillId="0" borderId="35" xfId="21" applyFont="1" applyBorder="1" applyAlignment="1">
      <alignment horizontal="center" vertical="center"/>
    </xf>
    <xf numFmtId="0" fontId="10" fillId="0" borderId="36" xfId="21" applyFont="1" applyBorder="1" applyAlignment="1">
      <alignment horizontal="center" vertical="center"/>
    </xf>
    <xf numFmtId="1" fontId="10" fillId="0" borderId="44" xfId="21" applyNumberFormat="1" applyFont="1" applyBorder="1" applyAlignment="1">
      <alignment horizontal="center" vertical="center" wrapText="1"/>
    </xf>
    <xf numFmtId="0" fontId="8" fillId="0" borderId="56" xfId="21" applyFont="1" applyFill="1" applyBorder="1" applyAlignment="1" applyProtection="1">
      <alignment horizontal="center"/>
    </xf>
    <xf numFmtId="0" fontId="8" fillId="0" borderId="17" xfId="21" applyFont="1" applyFill="1" applyBorder="1" applyAlignment="1" applyProtection="1">
      <alignment horizontal="center"/>
    </xf>
    <xf numFmtId="1" fontId="8" fillId="0" borderId="56" xfId="21" applyNumberFormat="1" applyFont="1" applyFill="1" applyBorder="1" applyAlignment="1" applyProtection="1">
      <alignment horizontal="center"/>
    </xf>
    <xf numFmtId="1" fontId="8" fillId="0" borderId="17" xfId="21" applyNumberFormat="1" applyFont="1" applyFill="1" applyBorder="1" applyAlignment="1" applyProtection="1">
      <alignment horizontal="center"/>
    </xf>
    <xf numFmtId="1" fontId="8" fillId="0" borderId="19" xfId="21" applyNumberFormat="1" applyFont="1" applyFill="1" applyBorder="1" applyAlignment="1" applyProtection="1">
      <alignment horizontal="center"/>
    </xf>
    <xf numFmtId="1" fontId="10" fillId="0" borderId="46" xfId="21" applyNumberFormat="1" applyFont="1" applyBorder="1" applyAlignment="1" applyProtection="1">
      <alignment horizontal="center" vertical="center" wrapText="1"/>
    </xf>
    <xf numFmtId="0" fontId="10" fillId="0" borderId="34" xfId="21" applyFont="1" applyFill="1" applyBorder="1" applyAlignment="1" applyProtection="1">
      <alignment horizontal="center" vertical="center" wrapText="1"/>
    </xf>
    <xf numFmtId="0" fontId="10" fillId="0" borderId="35" xfId="21" applyFont="1" applyFill="1" applyBorder="1" applyAlignment="1" applyProtection="1">
      <alignment horizontal="center" vertical="center" wrapText="1"/>
    </xf>
    <xf numFmtId="0" fontId="10" fillId="0" borderId="36" xfId="21" applyFont="1" applyFill="1" applyBorder="1" applyAlignment="1" applyProtection="1">
      <alignment horizontal="center" vertical="center" wrapText="1"/>
    </xf>
    <xf numFmtId="166" fontId="35" fillId="0" borderId="34" xfId="21" applyNumberFormat="1" applyFont="1" applyFill="1" applyBorder="1" applyAlignment="1">
      <alignment horizontal="center" vertical="center"/>
    </xf>
    <xf numFmtId="166" fontId="35" fillId="0" borderId="35" xfId="21" applyNumberFormat="1" applyFont="1" applyFill="1" applyBorder="1" applyAlignment="1">
      <alignment horizontal="center" vertical="center"/>
    </xf>
    <xf numFmtId="166" fontId="35" fillId="0" borderId="36" xfId="21" applyNumberFormat="1" applyFont="1" applyFill="1" applyBorder="1" applyAlignment="1">
      <alignment horizontal="center" vertical="center"/>
    </xf>
    <xf numFmtId="0" fontId="10" fillId="0" borderId="48" xfId="21" applyFont="1" applyBorder="1" applyAlignment="1">
      <alignment horizontal="center" vertical="center"/>
    </xf>
    <xf numFmtId="0" fontId="10" fillId="0" borderId="50" xfId="21" applyFont="1" applyBorder="1" applyAlignment="1">
      <alignment horizontal="center" vertical="center"/>
    </xf>
    <xf numFmtId="0" fontId="10" fillId="0" borderId="51" xfId="21" applyFont="1" applyBorder="1" applyAlignment="1">
      <alignment horizontal="center" vertical="center"/>
    </xf>
    <xf numFmtId="1" fontId="10" fillId="0" borderId="18" xfId="21" applyNumberFormat="1" applyFont="1" applyBorder="1" applyAlignment="1">
      <alignment horizontal="center" vertical="center" wrapText="1"/>
    </xf>
    <xf numFmtId="0" fontId="10" fillId="25" borderId="18" xfId="22" applyFont="1" applyFill="1" applyBorder="1" applyAlignment="1" applyProtection="1">
      <alignment horizontal="center" vertical="distributed" wrapText="1"/>
    </xf>
    <xf numFmtId="0" fontId="10" fillId="25" borderId="18" xfId="22" applyFont="1" applyFill="1" applyBorder="1" applyAlignment="1" applyProtection="1">
      <alignment horizontal="center" vertical="distributed"/>
    </xf>
    <xf numFmtId="0" fontId="10" fillId="25" borderId="18" xfId="22" applyFont="1" applyFill="1" applyBorder="1" applyAlignment="1" applyProtection="1">
      <alignment horizontal="center"/>
    </xf>
    <xf numFmtId="167" fontId="10" fillId="0" borderId="20" xfId="35" applyNumberFormat="1" applyFont="1" applyFill="1" applyBorder="1" applyAlignment="1" applyProtection="1">
      <alignment horizontal="center" vertical="center" wrapText="1"/>
    </xf>
    <xf numFmtId="167" fontId="10" fillId="0" borderId="44" xfId="35" applyNumberFormat="1" applyFont="1" applyFill="1" applyBorder="1" applyAlignment="1" applyProtection="1">
      <alignment horizontal="center" vertical="center" wrapText="1"/>
    </xf>
    <xf numFmtId="167" fontId="10" fillId="0" borderId="68" xfId="35" applyNumberFormat="1" applyFont="1" applyFill="1" applyBorder="1" applyAlignment="1" applyProtection="1">
      <alignment horizontal="center" vertical="center" wrapText="1"/>
    </xf>
    <xf numFmtId="167" fontId="10" fillId="0" borderId="42" xfId="35" applyNumberFormat="1" applyFont="1" applyFill="1" applyBorder="1" applyAlignment="1" applyProtection="1">
      <alignment horizontal="center" vertical="center" wrapText="1"/>
    </xf>
    <xf numFmtId="0" fontId="10" fillId="0" borderId="66" xfId="35" applyFont="1" applyFill="1" applyBorder="1" applyAlignment="1" applyProtection="1">
      <alignment horizontal="center" vertical="center" wrapText="1"/>
    </xf>
    <xf numFmtId="0" fontId="10" fillId="0" borderId="11" xfId="35" applyFont="1" applyFill="1" applyBorder="1" applyAlignment="1" applyProtection="1">
      <alignment horizontal="center" vertical="center" wrapText="1"/>
    </xf>
    <xf numFmtId="166" fontId="10" fillId="0" borderId="20" xfId="35" applyNumberFormat="1" applyFont="1" applyFill="1" applyBorder="1" applyAlignment="1" applyProtection="1">
      <alignment horizontal="center" vertical="center" wrapText="1"/>
    </xf>
    <xf numFmtId="166" fontId="10" fillId="0" borderId="44" xfId="35" applyNumberFormat="1" applyFont="1" applyFill="1" applyBorder="1" applyAlignment="1" applyProtection="1">
      <alignment horizontal="center" vertical="center" wrapText="1"/>
    </xf>
    <xf numFmtId="8" fontId="10" fillId="0" borderId="29" xfId="35" applyNumberFormat="1" applyFont="1" applyFill="1" applyBorder="1" applyAlignment="1" applyProtection="1">
      <alignment horizontal="center" vertical="center" wrapText="1"/>
    </xf>
    <xf numFmtId="8" fontId="10" fillId="0" borderId="28" xfId="35" applyNumberFormat="1" applyFont="1" applyFill="1" applyBorder="1" applyAlignment="1" applyProtection="1">
      <alignment horizontal="center" vertical="center" wrapText="1"/>
    </xf>
    <xf numFmtId="8" fontId="10" fillId="0" borderId="67" xfId="35" applyNumberFormat="1" applyFont="1" applyFill="1" applyBorder="1" applyAlignment="1" applyProtection="1">
      <alignment horizontal="center" vertical="center" wrapText="1"/>
    </xf>
    <xf numFmtId="166" fontId="10" fillId="29" borderId="29" xfId="35" applyNumberFormat="1" applyFont="1" applyFill="1" applyBorder="1" applyAlignment="1" applyProtection="1">
      <alignment horizontal="center" vertical="center" wrapText="1"/>
    </xf>
    <xf numFmtId="166" fontId="10" fillId="29" borderId="28" xfId="35" applyNumberFormat="1" applyFont="1" applyFill="1" applyBorder="1" applyAlignment="1" applyProtection="1">
      <alignment horizontal="center" vertical="center" wrapText="1"/>
    </xf>
    <xf numFmtId="166" fontId="10" fillId="29" borderId="67" xfId="35" applyNumberFormat="1" applyFont="1" applyFill="1" applyBorder="1" applyAlignment="1" applyProtection="1">
      <alignment horizontal="center" vertical="center" wrapText="1"/>
    </xf>
    <xf numFmtId="0" fontId="3" fillId="31" borderId="69" xfId="0" applyFont="1" applyFill="1" applyBorder="1" applyAlignment="1" applyProtection="1">
      <alignment horizontal="left" vertical="center" wrapText="1"/>
    </xf>
    <xf numFmtId="0" fontId="3" fillId="31" borderId="67" xfId="0" applyFont="1" applyFill="1" applyBorder="1" applyAlignment="1" applyProtection="1">
      <alignment vertical="center"/>
    </xf>
    <xf numFmtId="0" fontId="2" fillId="0" borderId="34" xfId="0" applyFont="1" applyFill="1" applyBorder="1" applyAlignment="1" applyProtection="1">
      <alignment horizontal="left" vertical="center" wrapText="1"/>
    </xf>
    <xf numFmtId="0" fontId="2" fillId="0" borderId="36" xfId="0" applyFont="1" applyBorder="1" applyAlignment="1" applyProtection="1">
      <alignment vertical="center"/>
    </xf>
    <xf numFmtId="0" fontId="2" fillId="0" borderId="62" xfId="0" applyFont="1" applyFill="1" applyBorder="1" applyAlignment="1" applyProtection="1">
      <alignment horizontal="left" vertical="center" wrapText="1"/>
    </xf>
    <xf numFmtId="0" fontId="2" fillId="0" borderId="71" xfId="0" applyFont="1" applyBorder="1" applyAlignment="1" applyProtection="1">
      <alignment vertical="center"/>
    </xf>
    <xf numFmtId="0" fontId="50" fillId="0" borderId="0" xfId="20" applyFont="1" applyBorder="1" applyAlignment="1" applyProtection="1">
      <alignment horizontal="left" vertical="center" wrapText="1"/>
    </xf>
    <xf numFmtId="0" fontId="3" fillId="31" borderId="69" xfId="306" applyFont="1" applyFill="1" applyBorder="1" applyAlignment="1" applyProtection="1">
      <alignment horizontal="left" vertical="center" wrapText="1"/>
    </xf>
    <xf numFmtId="0" fontId="3" fillId="31" borderId="67" xfId="306" applyFont="1" applyFill="1" applyBorder="1" applyAlignment="1" applyProtection="1">
      <alignment vertical="center"/>
    </xf>
    <xf numFmtId="0" fontId="2" fillId="0" borderId="47" xfId="306" applyFont="1" applyFill="1" applyBorder="1" applyAlignment="1" applyProtection="1">
      <alignment horizontal="left" vertical="center" wrapText="1"/>
    </xf>
    <xf numFmtId="0" fontId="2" fillId="0" borderId="53" xfId="306" applyFont="1" applyBorder="1" applyAlignment="1" applyProtection="1">
      <alignment vertical="center"/>
    </xf>
    <xf numFmtId="0" fontId="2" fillId="0" borderId="62" xfId="306" applyFont="1" applyFill="1" applyBorder="1" applyAlignment="1" applyProtection="1">
      <alignment horizontal="left" vertical="center" wrapText="1"/>
    </xf>
    <xf numFmtId="0" fontId="2" fillId="0" borderId="71" xfId="306" applyFont="1" applyBorder="1" applyAlignment="1" applyProtection="1">
      <alignment vertical="center"/>
    </xf>
    <xf numFmtId="0" fontId="2" fillId="0" borderId="22" xfId="169" applyFont="1" applyFill="1" applyBorder="1" applyAlignment="1" applyProtection="1">
      <alignment vertical="center" wrapText="1"/>
    </xf>
    <xf numFmtId="0" fontId="2" fillId="0" borderId="79" xfId="306" applyFont="1" applyBorder="1" applyAlignment="1" applyProtection="1">
      <alignment vertical="center" wrapText="1"/>
    </xf>
    <xf numFmtId="0" fontId="2" fillId="0" borderId="22" xfId="340" applyFont="1" applyFill="1" applyBorder="1" applyAlignment="1" applyProtection="1">
      <alignment horizontal="center" vertical="top" wrapText="1"/>
    </xf>
    <xf numFmtId="0" fontId="0" fillId="0" borderId="80" xfId="340" applyFont="1" applyFill="1" applyBorder="1" applyAlignment="1" applyProtection="1">
      <alignment horizontal="center" vertical="top" wrapText="1"/>
    </xf>
    <xf numFmtId="0" fontId="0" fillId="0" borderId="79" xfId="340" applyFont="1" applyFill="1" applyBorder="1" applyAlignment="1" applyProtection="1">
      <alignment horizontal="center" vertical="top" wrapText="1"/>
    </xf>
    <xf numFmtId="0" fontId="0" fillId="29" borderId="34" xfId="0" applyFont="1" applyFill="1" applyBorder="1" applyAlignment="1" applyProtection="1">
      <alignment horizontal="left" vertical="center" wrapText="1"/>
    </xf>
    <xf numFmtId="0" fontId="2" fillId="29" borderId="35" xfId="0" applyFont="1" applyFill="1" applyBorder="1" applyAlignment="1" applyProtection="1">
      <alignment horizontal="left" vertical="center" wrapText="1"/>
    </xf>
    <xf numFmtId="0" fontId="2" fillId="29" borderId="36" xfId="0" applyFont="1" applyFill="1" applyBorder="1" applyAlignment="1" applyProtection="1">
      <alignment horizontal="left" vertical="center" wrapText="1"/>
    </xf>
    <xf numFmtId="0" fontId="0" fillId="29" borderId="11" xfId="0" applyFont="1" applyFill="1" applyBorder="1" applyAlignment="1" applyProtection="1">
      <alignment horizontal="left" vertical="center"/>
    </xf>
    <xf numFmtId="0" fontId="2" fillId="29" borderId="18" xfId="0" applyFont="1" applyFill="1" applyBorder="1" applyAlignment="1" applyProtection="1">
      <alignment horizontal="left" vertical="center"/>
    </xf>
    <xf numFmtId="0" fontId="2" fillId="29" borderId="23" xfId="0" applyFont="1" applyFill="1" applyBorder="1" applyAlignment="1" applyProtection="1">
      <alignment horizontal="left" vertical="center"/>
    </xf>
    <xf numFmtId="0" fontId="12" fillId="0" borderId="11" xfId="0" applyFont="1" applyFill="1" applyBorder="1" applyAlignment="1" applyProtection="1">
      <alignment horizontal="left" vertical="center"/>
    </xf>
    <xf numFmtId="0" fontId="12" fillId="0" borderId="18" xfId="0" applyFont="1" applyFill="1" applyBorder="1" applyAlignment="1" applyProtection="1">
      <alignment horizontal="left" vertical="center"/>
    </xf>
    <xf numFmtId="0" fontId="12" fillId="0" borderId="23" xfId="0" applyFont="1" applyFill="1" applyBorder="1" applyAlignment="1" applyProtection="1">
      <alignment horizontal="left" vertical="center"/>
    </xf>
    <xf numFmtId="0" fontId="0" fillId="25" borderId="47" xfId="0" applyFont="1" applyFill="1" applyBorder="1" applyAlignment="1" applyProtection="1">
      <alignment horizontal="left" vertical="center" wrapText="1" indent="2"/>
    </xf>
    <xf numFmtId="0" fontId="2" fillId="25" borderId="49" xfId="0" applyFont="1" applyFill="1" applyBorder="1" applyAlignment="1" applyProtection="1">
      <alignment horizontal="left" vertical="center" indent="2"/>
    </xf>
    <xf numFmtId="0" fontId="2" fillId="25" borderId="53" xfId="0" applyFont="1" applyFill="1" applyBorder="1" applyAlignment="1" applyProtection="1">
      <alignment horizontal="left" vertical="center" indent="2"/>
    </xf>
    <xf numFmtId="0" fontId="0" fillId="25" borderId="12" xfId="0" applyFont="1" applyFill="1" applyBorder="1" applyAlignment="1" applyProtection="1">
      <alignment horizontal="left" vertical="center" wrapText="1"/>
    </xf>
    <xf numFmtId="0" fontId="2" fillId="25" borderId="14" xfId="0" applyFont="1" applyFill="1" applyBorder="1" applyAlignment="1" applyProtection="1">
      <alignment horizontal="left" vertical="center"/>
    </xf>
    <xf numFmtId="0" fontId="0" fillId="0" borderId="23" xfId="340" applyFont="1" applyFill="1" applyBorder="1" applyAlignment="1" applyProtection="1">
      <alignment horizontal="left" vertical="top" wrapText="1"/>
    </xf>
    <xf numFmtId="0" fontId="2" fillId="0" borderId="35" xfId="340" applyFont="1" applyFill="1" applyBorder="1" applyAlignment="1" applyProtection="1">
      <alignment horizontal="left" vertical="top" wrapText="1"/>
    </xf>
    <xf numFmtId="0" fontId="2" fillId="0" borderId="36" xfId="340" applyFont="1" applyFill="1" applyBorder="1" applyAlignment="1" applyProtection="1">
      <alignment horizontal="left" vertical="top" wrapText="1"/>
    </xf>
    <xf numFmtId="0" fontId="55" fillId="0" borderId="0" xfId="339" applyFont="1" applyAlignment="1">
      <alignment horizontal="left" wrapText="1"/>
    </xf>
  </cellXfs>
  <cellStyles count="343">
    <cellStyle name="_Column1" xfId="38"/>
    <cellStyle name="_Column1 2" xfId="171"/>
    <cellStyle name="_Column1 3" xfId="170"/>
    <cellStyle name="_Column1_120319_BAB_KoPr2012_KEMA" xfId="39"/>
    <cellStyle name="_Column1_120319_BAB_KoPr2012_KEMA 2" xfId="173"/>
    <cellStyle name="_Column1_120319_BAB_KoPr2012_KEMA 3" xfId="172"/>
    <cellStyle name="_Column1_120329_EHB_KoPr_Basisjahr_ENTWURF" xfId="40"/>
    <cellStyle name="_Column1_120329_EHB_KoPr_Basisjahr_ENTWURF 2" xfId="41"/>
    <cellStyle name="_Column1_120329_EHB_KoPr_Basisjahr_ENTWURF 2 2" xfId="176"/>
    <cellStyle name="_Column1_120329_EHB_KoPr_Basisjahr_ENTWURF 2 3" xfId="175"/>
    <cellStyle name="_Column1_120329_EHB_KoPr_Basisjahr_ENTWURF 3" xfId="177"/>
    <cellStyle name="_Column1_120329_EHB_KoPr_Basisjahr_ENTWURF 4" xfId="174"/>
    <cellStyle name="_Column1_A. Allgemeine Informationen" xfId="42"/>
    <cellStyle name="_Column1_A. Allgemeine Informationen 2" xfId="179"/>
    <cellStyle name="_Column1_A. Allgemeine Informationen 3" xfId="178"/>
    <cellStyle name="_Column1_Ausfüllhilfe" xfId="43"/>
    <cellStyle name="_Column1_Ausfüllhilfe 2" xfId="181"/>
    <cellStyle name="_Column1_Ausfüllhilfe 3" xfId="180"/>
    <cellStyle name="_Column1_kalk. EK-Verzinsung" xfId="44"/>
    <cellStyle name="_Column1_kalk. EK-Verzinsung 2" xfId="45"/>
    <cellStyle name="_Column1_kalk. EK-Verzinsung 2 2" xfId="184"/>
    <cellStyle name="_Column1_kalk. EK-Verzinsung 2 3" xfId="183"/>
    <cellStyle name="_Column1_kalk. EK-Verzinsung 3" xfId="185"/>
    <cellStyle name="_Column1_kalk. EK-Verzinsung 4" xfId="182"/>
    <cellStyle name="_Column1_Mehrjahresvergleich" xfId="46"/>
    <cellStyle name="_Column1_Mehrjahresvergleich 2" xfId="47"/>
    <cellStyle name="_Column1_Mehrjahresvergleich 2 2" xfId="188"/>
    <cellStyle name="_Column1_Mehrjahresvergleich 2 3" xfId="187"/>
    <cellStyle name="_Column1_Mehrjahresvergleich 3" xfId="189"/>
    <cellStyle name="_Column1_Mehrjahresvergleich 4" xfId="186"/>
    <cellStyle name="_Column1_SAV-Vergleich" xfId="48"/>
    <cellStyle name="_Column1_SAV-Vergleich 2" xfId="49"/>
    <cellStyle name="_Column1_SAV-Vergleich 2 2" xfId="192"/>
    <cellStyle name="_Column1_SAV-Vergleich 2 3" xfId="191"/>
    <cellStyle name="_Column1_SAV-Vergleich 3" xfId="193"/>
    <cellStyle name="_Column1_SAV-Vergleich 4" xfId="190"/>
    <cellStyle name="_Column2" xfId="50"/>
    <cellStyle name="_Column3" xfId="51"/>
    <cellStyle name="_Column4" xfId="52"/>
    <cellStyle name="_Column4_120319_BAB_KoPr2012_KEMA" xfId="53"/>
    <cellStyle name="_Column4_120329_EHB_KoPr_Basisjahr_ENTWURF" xfId="54"/>
    <cellStyle name="_Column4_120329_EHB_KoPr_Basisjahr_ENTWURF 2" xfId="55"/>
    <cellStyle name="_Column4_A. Allgemeine Informationen" xfId="56"/>
    <cellStyle name="_Column4_Ausfüllhilfe" xfId="57"/>
    <cellStyle name="_Column4_kalk. EK-Verzinsung" xfId="58"/>
    <cellStyle name="_Column4_kalk. EK-Verzinsung 2" xfId="59"/>
    <cellStyle name="_Column4_Mehrjahresvergleich" xfId="60"/>
    <cellStyle name="_Column4_Mehrjahresvergleich 2" xfId="61"/>
    <cellStyle name="_Column4_SAV-Vergleich" xfId="62"/>
    <cellStyle name="_Column4_SAV-Vergleich 2" xfId="63"/>
    <cellStyle name="_Column5" xfId="64"/>
    <cellStyle name="_Column6" xfId="65"/>
    <cellStyle name="_Column7" xfId="66"/>
    <cellStyle name="_Column7 2" xfId="195"/>
    <cellStyle name="_Column7 3" xfId="194"/>
    <cellStyle name="_Data" xfId="67"/>
    <cellStyle name="_Data 2" xfId="197"/>
    <cellStyle name="_Data 3" xfId="196"/>
    <cellStyle name="_Data_120319_BAB_KoPr2012_KEMA" xfId="68"/>
    <cellStyle name="_Data_120319_BAB_KoPr2012_KEMA 2" xfId="199"/>
    <cellStyle name="_Data_120319_BAB_KoPr2012_KEMA 3" xfId="198"/>
    <cellStyle name="_Data_120319_BAB_KoPr2012_KEMA_120616_Prüfwerkzeug_2_EOG" xfId="69"/>
    <cellStyle name="_Data_120319_BAB_KoPr2012_KEMA_120616_Prüfwerkzeug_2_EOG 2" xfId="201"/>
    <cellStyle name="_Data_120319_BAB_KoPr2012_KEMA_120616_Prüfwerkzeug_2_EOG 3" xfId="200"/>
    <cellStyle name="_Data_120319_BAB_KoPr2012_KEMA_130911_Zusatzdaten" xfId="70"/>
    <cellStyle name="_Data_120319_BAB_KoPr2012_KEMA_130911_Zusatzdaten 2" xfId="203"/>
    <cellStyle name="_Data_120319_BAB_KoPr2012_KEMA_130911_Zusatzdaten 3" xfId="202"/>
    <cellStyle name="_Data_120319_BAB_KoPr2012_KEMA_VNBErhebungsbogenKostenprfg2012_2xls" xfId="71"/>
    <cellStyle name="_Data_120319_BAB_KoPr2012_KEMA_VNBErhebungsbogenKostenprfg2012_2xls 2" xfId="205"/>
    <cellStyle name="_Data_120319_BAB_KoPr2012_KEMA_VNBErhebungsbogenKostenprfg2012_2xls 3" xfId="204"/>
    <cellStyle name="_Header" xfId="72"/>
    <cellStyle name="_Row1" xfId="73"/>
    <cellStyle name="_Row1 2" xfId="207"/>
    <cellStyle name="_Row1 3" xfId="206"/>
    <cellStyle name="_Row1_120319_BAB_KoPr2012_KEMA" xfId="74"/>
    <cellStyle name="_Row1_120319_BAB_KoPr2012_KEMA 2" xfId="209"/>
    <cellStyle name="_Row1_120319_BAB_KoPr2012_KEMA 3" xfId="208"/>
    <cellStyle name="_Row1_120329_EHB_KoPr_Basisjahr_ENTWURF" xfId="75"/>
    <cellStyle name="_Row1_120329_EHB_KoPr_Basisjahr_ENTWURF 2" xfId="76"/>
    <cellStyle name="_Row1_120329_EHB_KoPr_Basisjahr_ENTWURF 2 2" xfId="212"/>
    <cellStyle name="_Row1_120329_EHB_KoPr_Basisjahr_ENTWURF 2 3" xfId="211"/>
    <cellStyle name="_Row1_120329_EHB_KoPr_Basisjahr_ENTWURF 3" xfId="213"/>
    <cellStyle name="_Row1_120329_EHB_KoPr_Basisjahr_ENTWURF 4" xfId="210"/>
    <cellStyle name="_Row1_A. Allgemeine Informationen" xfId="77"/>
    <cellStyle name="_Row1_A. Allgemeine Informationen 2" xfId="215"/>
    <cellStyle name="_Row1_A. Allgemeine Informationen 3" xfId="214"/>
    <cellStyle name="_Row1_Ausfüllhilfe" xfId="78"/>
    <cellStyle name="_Row1_Ausfüllhilfe 2" xfId="217"/>
    <cellStyle name="_Row1_Ausfüllhilfe 3" xfId="216"/>
    <cellStyle name="_Row1_kalk. EK-Verzinsung" xfId="79"/>
    <cellStyle name="_Row1_kalk. EK-Verzinsung 2" xfId="80"/>
    <cellStyle name="_Row1_kalk. EK-Verzinsung 2 2" xfId="220"/>
    <cellStyle name="_Row1_kalk. EK-Verzinsung 2 3" xfId="219"/>
    <cellStyle name="_Row1_kalk. EK-Verzinsung 3" xfId="221"/>
    <cellStyle name="_Row1_kalk. EK-Verzinsung 4" xfId="218"/>
    <cellStyle name="_Row1_Mehrjahresvergleich" xfId="81"/>
    <cellStyle name="_Row1_Mehrjahresvergleich 2" xfId="82"/>
    <cellStyle name="_Row1_Mehrjahresvergleich 2 2" xfId="224"/>
    <cellStyle name="_Row1_Mehrjahresvergleich 2 3" xfId="223"/>
    <cellStyle name="_Row1_Mehrjahresvergleich 3" xfId="225"/>
    <cellStyle name="_Row1_Mehrjahresvergleich 4" xfId="222"/>
    <cellStyle name="_Row1_SAV-Vergleich" xfId="83"/>
    <cellStyle name="_Row1_SAV-Vergleich 2" xfId="84"/>
    <cellStyle name="_Row1_SAV-Vergleich 2 2" xfId="228"/>
    <cellStyle name="_Row1_SAV-Vergleich 2 3" xfId="227"/>
    <cellStyle name="_Row1_SAV-Vergleich 3" xfId="229"/>
    <cellStyle name="_Row1_SAV-Vergleich 4" xfId="226"/>
    <cellStyle name="_Row2" xfId="85"/>
    <cellStyle name="_Row3" xfId="86"/>
    <cellStyle name="_Row4" xfId="87"/>
    <cellStyle name="_Row4 2" xfId="231"/>
    <cellStyle name="_Row4 3" xfId="230"/>
    <cellStyle name="_Row5" xfId="88"/>
    <cellStyle name="_Row6" xfId="89"/>
    <cellStyle name="_Row7" xfId="90"/>
    <cellStyle name="_Row7 2" xfId="233"/>
    <cellStyle name="_Row7 3" xfId="232"/>
    <cellStyle name="20 % - Akzent1" xfId="97" builtinId="30" customBuiltin="1"/>
    <cellStyle name="20 % - Akzent1 2" xfId="91"/>
    <cellStyle name="20 % - Akzent1 2 2" xfId="234"/>
    <cellStyle name="20 % - Akzent2" xfId="98" builtinId="34" customBuiltin="1"/>
    <cellStyle name="20 % - Akzent2 2" xfId="92"/>
    <cellStyle name="20 % - Akzent2 2 2" xfId="235"/>
    <cellStyle name="20 % - Akzent3" xfId="99" builtinId="38" customBuiltin="1"/>
    <cellStyle name="20 % - Akzent3 2" xfId="93"/>
    <cellStyle name="20 % - Akzent3 2 2" xfId="236"/>
    <cellStyle name="20 % - Akzent4" xfId="100" builtinId="42" customBuiltin="1"/>
    <cellStyle name="20 % - Akzent4 2" xfId="94"/>
    <cellStyle name="20 % - Akzent4 2 2" xfId="237"/>
    <cellStyle name="20 % - Akzent5" xfId="101" builtinId="46" customBuiltin="1"/>
    <cellStyle name="20 % - Akzent5 2" xfId="95"/>
    <cellStyle name="20 % - Akzent5 2 2" xfId="238"/>
    <cellStyle name="20 % - Akzent6" xfId="102" builtinId="50" customBuiltin="1"/>
    <cellStyle name="20 % - Akzent6 2" xfId="96"/>
    <cellStyle name="20 % - Akzent6 2 2" xfId="239"/>
    <cellStyle name="20% - Akzent1" xfId="240"/>
    <cellStyle name="20% - Akzent1 2" xfId="241"/>
    <cellStyle name="20% - Akzent2" xfId="242"/>
    <cellStyle name="20% - Akzent2 2" xfId="243"/>
    <cellStyle name="20% - Akzent3" xfId="244"/>
    <cellStyle name="20% - Akzent3 2" xfId="245"/>
    <cellStyle name="20% - Akzent4" xfId="246"/>
    <cellStyle name="20% - Akzent4 2" xfId="247"/>
    <cellStyle name="20% - Akzent5" xfId="248"/>
    <cellStyle name="20% - Akzent5 2" xfId="249"/>
    <cellStyle name="20% - Akzent6" xfId="250"/>
    <cellStyle name="20% - Akzent6 2" xfId="251"/>
    <cellStyle name="40 % - Akzent1" xfId="109" builtinId="31" customBuiltin="1"/>
    <cellStyle name="40 % - Akzent1 2" xfId="103"/>
    <cellStyle name="40 % - Akzent1 2 2" xfId="252"/>
    <cellStyle name="40 % - Akzent2" xfId="110" builtinId="35" customBuiltin="1"/>
    <cellStyle name="40 % - Akzent2 2" xfId="104"/>
    <cellStyle name="40 % - Akzent2 2 2" xfId="253"/>
    <cellStyle name="40 % - Akzent3" xfId="111" builtinId="39" customBuiltin="1"/>
    <cellStyle name="40 % - Akzent3 2" xfId="105"/>
    <cellStyle name="40 % - Akzent3 2 2" xfId="254"/>
    <cellStyle name="40 % - Akzent4" xfId="112" builtinId="43" customBuiltin="1"/>
    <cellStyle name="40 % - Akzent4 2" xfId="106"/>
    <cellStyle name="40 % - Akzent4 2 2" xfId="255"/>
    <cellStyle name="40 % - Akzent5" xfId="113" builtinId="47" customBuiltin="1"/>
    <cellStyle name="40 % - Akzent5 2" xfId="107"/>
    <cellStyle name="40 % - Akzent5 2 2" xfId="256"/>
    <cellStyle name="40 % - Akzent6" xfId="114" builtinId="51" customBuiltin="1"/>
    <cellStyle name="40 % - Akzent6 2" xfId="108"/>
    <cellStyle name="40 % - Akzent6 2 2" xfId="257"/>
    <cellStyle name="40% - Akzent1" xfId="258"/>
    <cellStyle name="40% - Akzent1 2" xfId="259"/>
    <cellStyle name="40% - Akzent2" xfId="260"/>
    <cellStyle name="40% - Akzent2 2" xfId="261"/>
    <cellStyle name="40% - Akzent3" xfId="262"/>
    <cellStyle name="40% - Akzent3 2" xfId="263"/>
    <cellStyle name="40% - Akzent4" xfId="264"/>
    <cellStyle name="40% - Akzent4 2" xfId="265"/>
    <cellStyle name="40% - Akzent5" xfId="266"/>
    <cellStyle name="40% - Akzent5 2" xfId="267"/>
    <cellStyle name="40% - Akzent6" xfId="268"/>
    <cellStyle name="40% - Akzent6 2" xfId="269"/>
    <cellStyle name="60 % - Akzent1" xfId="121" builtinId="32" customBuiltin="1"/>
    <cellStyle name="60 % - Akzent1 2" xfId="115"/>
    <cellStyle name="60 % - Akzent2" xfId="122" builtinId="36" customBuiltin="1"/>
    <cellStyle name="60 % - Akzent2 2" xfId="116"/>
    <cellStyle name="60 % - Akzent3" xfId="123" builtinId="40" customBuiltin="1"/>
    <cellStyle name="60 % - Akzent3 2" xfId="117"/>
    <cellStyle name="60 % - Akzent4" xfId="124" builtinId="44" customBuiltin="1"/>
    <cellStyle name="60 % - Akzent4 2" xfId="118"/>
    <cellStyle name="60 % - Akzent5" xfId="125" builtinId="48" customBuiltin="1"/>
    <cellStyle name="60 % - Akzent5 2" xfId="119"/>
    <cellStyle name="60 % - Akzent6" xfId="126" builtinId="52" customBuiltin="1"/>
    <cellStyle name="60 % - Akzent6 2" xfId="120"/>
    <cellStyle name="60% - Akzent1" xfId="270"/>
    <cellStyle name="60% - Akzent2" xfId="271"/>
    <cellStyle name="60% - Akzent3" xfId="272"/>
    <cellStyle name="60% - Akzent4" xfId="273"/>
    <cellStyle name="60% - Akzent5" xfId="274"/>
    <cellStyle name="60% - Akzent6" xfId="275"/>
    <cellStyle name="Akzent1" xfId="1" builtinId="29" customBuiltin="1"/>
    <cellStyle name="Akzent1 2" xfId="127"/>
    <cellStyle name="Akzent1 3" xfId="276"/>
    <cellStyle name="Akzent2" xfId="2" builtinId="33" customBuiltin="1"/>
    <cellStyle name="Akzent2 2" xfId="128"/>
    <cellStyle name="Akzent2 3" xfId="277"/>
    <cellStyle name="Akzent3" xfId="3" builtinId="37" customBuiltin="1"/>
    <cellStyle name="Akzent3 2" xfId="129"/>
    <cellStyle name="Akzent3 3" xfId="278"/>
    <cellStyle name="Akzent4" xfId="4" builtinId="41" customBuiltin="1"/>
    <cellStyle name="Akzent4 2" xfId="130"/>
    <cellStyle name="Akzent4 3" xfId="279"/>
    <cellStyle name="Akzent5" xfId="5" builtinId="45" customBuiltin="1"/>
    <cellStyle name="Akzent5 2" xfId="131"/>
    <cellStyle name="Akzent5 3" xfId="280"/>
    <cellStyle name="Akzent6" xfId="6" builtinId="49" customBuiltin="1"/>
    <cellStyle name="Akzent6 2" xfId="132"/>
    <cellStyle name="Akzent6 3" xfId="281"/>
    <cellStyle name="Ausgabe" xfId="7" builtinId="21" customBuiltin="1"/>
    <cellStyle name="Ausgabe 2" xfId="133"/>
    <cellStyle name="Ausgabe 3" xfId="282"/>
    <cellStyle name="Berechnung" xfId="8" builtinId="22" customBuiltin="1"/>
    <cellStyle name="Berechnung 2" xfId="134"/>
    <cellStyle name="Berechnung 3" xfId="283"/>
    <cellStyle name="Eingabe" xfId="9" builtinId="20" customBuiltin="1"/>
    <cellStyle name="Eingabe 2" xfId="135"/>
    <cellStyle name="Eingabe 3" xfId="284"/>
    <cellStyle name="Ergebnis" xfId="10" builtinId="25" customBuiltin="1"/>
    <cellStyle name="Ergebnis 2" xfId="136"/>
    <cellStyle name="Ergebnis 3" xfId="285"/>
    <cellStyle name="Erklärender Text" xfId="11" builtinId="53" customBuiltin="1"/>
    <cellStyle name="Erklärender Text 2" xfId="137"/>
    <cellStyle name="Erklärender Text 3" xfId="286"/>
    <cellStyle name="Euro" xfId="12"/>
    <cellStyle name="Euro 2" xfId="138"/>
    <cellStyle name="Euro 2 2" xfId="288"/>
    <cellStyle name="Euro 2 3" xfId="287"/>
    <cellStyle name="Euro 3" xfId="139"/>
    <cellStyle name="Euro 3 2" xfId="290"/>
    <cellStyle name="Euro 3 3" xfId="289"/>
    <cellStyle name="Euro 4" xfId="291"/>
    <cellStyle name="Gut" xfId="13" builtinId="26" customBuiltin="1"/>
    <cellStyle name="Gut 2" xfId="140"/>
    <cellStyle name="Gut 3" xfId="292"/>
    <cellStyle name="Hyperlink 2" xfId="141"/>
    <cellStyle name="Hyperlink 2 2" xfId="293"/>
    <cellStyle name="Link" xfId="37" builtinId="8"/>
    <cellStyle name="Neutral" xfId="14" builtinId="28" customBuiltin="1"/>
    <cellStyle name="Neutral 2" xfId="142"/>
    <cellStyle name="Neutral 3" xfId="294"/>
    <cellStyle name="Normal_erfassungsmatrix 04" xfId="15"/>
    <cellStyle name="Notiz" xfId="16" builtinId="10" customBuiltin="1"/>
    <cellStyle name="Notiz 2" xfId="143"/>
    <cellStyle name="Notiz 2 2" xfId="297"/>
    <cellStyle name="Notiz 2 3" xfId="296"/>
    <cellStyle name="Notiz 3" xfId="298"/>
    <cellStyle name="Notiz 4" xfId="295"/>
    <cellStyle name="Prozent" xfId="17" builtinId="5"/>
    <cellStyle name="Prozent 2" xfId="144"/>
    <cellStyle name="Prozent 2 2" xfId="300"/>
    <cellStyle name="Prozent 2 3" xfId="299"/>
    <cellStyle name="Prozent 3" xfId="145"/>
    <cellStyle name="Prozent 3 2" xfId="302"/>
    <cellStyle name="Prozent 3 3" xfId="301"/>
    <cellStyle name="Prozent 4" xfId="146"/>
    <cellStyle name="Prozent 4 2" xfId="303"/>
    <cellStyle name="Prozent 5" xfId="304"/>
    <cellStyle name="Schlecht" xfId="18" builtinId="27" customBuiltin="1"/>
    <cellStyle name="Schlecht 2" xfId="147"/>
    <cellStyle name="Schlecht 3" xfId="305"/>
    <cellStyle name="Standard" xfId="0" builtinId="0"/>
    <cellStyle name="Standard 10" xfId="306"/>
    <cellStyle name="Standard 11" xfId="307"/>
    <cellStyle name="Standard 12" xfId="339"/>
    <cellStyle name="Standard 2" xfId="148"/>
    <cellStyle name="Standard 2 2" xfId="149"/>
    <cellStyle name="Standard 2 2 2" xfId="310"/>
    <cellStyle name="Standard 2 2 3" xfId="309"/>
    <cellStyle name="Standard 2 3" xfId="311"/>
    <cellStyle name="Standard 2 4" xfId="308"/>
    <cellStyle name="Standard 2_EHB_KoPr_I" xfId="150"/>
    <cellStyle name="Standard 3" xfId="151"/>
    <cellStyle name="Standard 3 2" xfId="313"/>
    <cellStyle name="Standard 3 3" xfId="312"/>
    <cellStyle name="Standard 4" xfId="152"/>
    <cellStyle name="Standard 4 2" xfId="315"/>
    <cellStyle name="Standard 4 3" xfId="314"/>
    <cellStyle name="Standard 5" xfId="153"/>
    <cellStyle name="Standard 5 2" xfId="316"/>
    <cellStyle name="Standard 6" xfId="36"/>
    <cellStyle name="Standard 6 2" xfId="317"/>
    <cellStyle name="Standard 7" xfId="154"/>
    <cellStyle name="Standard 7 2" xfId="319"/>
    <cellStyle name="Standard 7 3" xfId="318"/>
    <cellStyle name="Standard 8" xfId="155"/>
    <cellStyle name="Standard 8 2" xfId="321"/>
    <cellStyle name="Standard 8 3" xfId="320"/>
    <cellStyle name="Standard 9" xfId="322"/>
    <cellStyle name="Standard_07_09_24 Erhebungsbogen für Betreiber von Gasversnetzen Stand 24.09.2007 10891" xfId="19"/>
    <cellStyle name="Standard_14572" xfId="20"/>
    <cellStyle name="Standard_14572 2" xfId="35"/>
    <cellStyle name="Standard_14572 3" xfId="169"/>
    <cellStyle name="Standard_Bilanz_GuV" xfId="340"/>
    <cellStyle name="Standard_EHB_StromVNB_V0.3 2" xfId="342"/>
    <cellStyle name="Standard_Erhebungsbogen gem%E4%DF %A7 28 Nr. 3 und 4 ARegV (Strom)" xfId="21"/>
    <cellStyle name="Standard_Erhebungsbogen gemäß § 28 Nr. 3 und 4 ARegV (Gas)" xfId="22"/>
    <cellStyle name="Standard_Fragebogen zu § 19 Abs. 3 StromNEV" xfId="23"/>
    <cellStyle name="Standard_PÜS_2008" xfId="168"/>
    <cellStyle name="Standard_PÜS_2008 2" xfId="341"/>
    <cellStyle name="Standard_Verprobungsblatt" xfId="24"/>
    <cellStyle name="Überschrift" xfId="25" builtinId="15" customBuiltin="1"/>
    <cellStyle name="Überschrift 1" xfId="26" builtinId="16" customBuiltin="1"/>
    <cellStyle name="Überschrift 1 2" xfId="156"/>
    <cellStyle name="Überschrift 1 3" xfId="323"/>
    <cellStyle name="Überschrift 2" xfId="27" builtinId="17" customBuiltin="1"/>
    <cellStyle name="Überschrift 2 2" xfId="157"/>
    <cellStyle name="Überschrift 2 3" xfId="324"/>
    <cellStyle name="Überschrift 3" xfId="28" builtinId="18" customBuiltin="1"/>
    <cellStyle name="Überschrift 3 2" xfId="158"/>
    <cellStyle name="Überschrift 3 3" xfId="325"/>
    <cellStyle name="Überschrift 4" xfId="29" builtinId="19" customBuiltin="1"/>
    <cellStyle name="Überschrift 4 2" xfId="159"/>
    <cellStyle name="Überschrift 4 3" xfId="326"/>
    <cellStyle name="Überschrift 5" xfId="160"/>
    <cellStyle name="Überschrift 6" xfId="327"/>
    <cellStyle name="Undefiniert" xfId="161"/>
    <cellStyle name="Verknüpfte Zelle" xfId="30" builtinId="24" customBuiltin="1"/>
    <cellStyle name="Verknüpfte Zelle 2" xfId="162"/>
    <cellStyle name="Verknüpfte Zelle 3" xfId="328"/>
    <cellStyle name="Währung" xfId="31" builtinId="4"/>
    <cellStyle name="Währung 2" xfId="163"/>
    <cellStyle name="Währung 2 2" xfId="331"/>
    <cellStyle name="Währung 2 3" xfId="330"/>
    <cellStyle name="Währung 3" xfId="164"/>
    <cellStyle name="Währung 3 2" xfId="333"/>
    <cellStyle name="Währung 3 3" xfId="332"/>
    <cellStyle name="Währung 4" xfId="165"/>
    <cellStyle name="Währung 4 2" xfId="335"/>
    <cellStyle name="Währung 4 3" xfId="334"/>
    <cellStyle name="Währung 5" xfId="336"/>
    <cellStyle name="Währung 6" xfId="329"/>
    <cellStyle name="Währung_Erhebungsbogen gem%E4%DF %A7 28 Nr. 3 und 4 ARegV (Strom)" xfId="32"/>
    <cellStyle name="Warnender Text" xfId="33" builtinId="11" customBuiltin="1"/>
    <cellStyle name="Warnender Text 2" xfId="166"/>
    <cellStyle name="Warnender Text 3" xfId="337"/>
    <cellStyle name="Zelle überprüfen" xfId="34" builtinId="23" customBuiltin="1"/>
    <cellStyle name="Zelle überprüfen 2" xfId="167"/>
    <cellStyle name="Zelle überprüfen 3" xfId="338"/>
  </cellStyles>
  <dxfs count="3">
    <dxf>
      <fill>
        <patternFill>
          <bgColor indexed="43"/>
        </patternFill>
      </fill>
    </dxf>
    <dxf>
      <fill>
        <patternFill>
          <bgColor indexed="43"/>
        </patternFill>
      </fill>
    </dxf>
    <dxf>
      <font>
        <b/>
        <i val="0"/>
        <color rgb="FFFF0000"/>
      </font>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0</xdr:rowOff>
    </xdr:from>
    <xdr:to>
      <xdr:col>9</xdr:col>
      <xdr:colOff>419100</xdr:colOff>
      <xdr:row>11</xdr:row>
      <xdr:rowOff>0</xdr:rowOff>
    </xdr:to>
    <xdr:sp macro="" textlink="">
      <xdr:nvSpPr>
        <xdr:cNvPr id="2" name="Textfeld 1"/>
        <xdr:cNvSpPr txBox="1"/>
      </xdr:nvSpPr>
      <xdr:spPr>
        <a:xfrm>
          <a:off x="9496425" y="1019175"/>
          <a:ext cx="3467100" cy="1600200"/>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aseline="0"/>
            <a:t>Änderungen an der Struktur des EHB bzw. den darin enthaltenen Rechenformeln sind grundsätzlich unzulässig. Sollten Änderungen dennoch erforderlich sein, so ist dies im Rahmen des Antrags zum Reguierungskonto transparent und nachvollziehbar mitzuteilen.</a:t>
          </a:r>
          <a:endParaRPr lang="de-DE" sz="12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E22"/>
  <sheetViews>
    <sheetView showGridLines="0" zoomScale="90" zoomScaleNormal="90" workbookViewId="0">
      <selection activeCell="B6" sqref="B6"/>
    </sheetView>
  </sheetViews>
  <sheetFormatPr baseColWidth="10" defaultRowHeight="14.25" x14ac:dyDescent="0.2"/>
  <cols>
    <col min="1" max="1" width="2.7109375" style="397" customWidth="1"/>
    <col min="2" max="2" width="40.28515625" style="397" customWidth="1"/>
    <col min="3" max="3" width="136" style="426" customWidth="1"/>
    <col min="4" max="4" width="2.7109375" style="767" customWidth="1"/>
    <col min="5" max="256" width="11.42578125" style="397"/>
    <col min="257" max="257" width="2.7109375" style="397" customWidth="1"/>
    <col min="258" max="258" width="40.28515625" style="397" customWidth="1"/>
    <col min="259" max="259" width="136" style="397" customWidth="1"/>
    <col min="260" max="260" width="2.7109375" style="397" customWidth="1"/>
    <col min="261" max="512" width="11.42578125" style="397"/>
    <col min="513" max="513" width="2.7109375" style="397" customWidth="1"/>
    <col min="514" max="514" width="40.28515625" style="397" customWidth="1"/>
    <col min="515" max="515" width="136" style="397" customWidth="1"/>
    <col min="516" max="516" width="2.7109375" style="397" customWidth="1"/>
    <col min="517" max="768" width="11.42578125" style="397"/>
    <col min="769" max="769" width="2.7109375" style="397" customWidth="1"/>
    <col min="770" max="770" width="40.28515625" style="397" customWidth="1"/>
    <col min="771" max="771" width="136" style="397" customWidth="1"/>
    <col min="772" max="772" width="2.7109375" style="397" customWidth="1"/>
    <col min="773" max="1024" width="11.42578125" style="397"/>
    <col min="1025" max="1025" width="2.7109375" style="397" customWidth="1"/>
    <col min="1026" max="1026" width="40.28515625" style="397" customWidth="1"/>
    <col min="1027" max="1027" width="136" style="397" customWidth="1"/>
    <col min="1028" max="1028" width="2.7109375" style="397" customWidth="1"/>
    <col min="1029" max="1280" width="11.42578125" style="397"/>
    <col min="1281" max="1281" width="2.7109375" style="397" customWidth="1"/>
    <col min="1282" max="1282" width="40.28515625" style="397" customWidth="1"/>
    <col min="1283" max="1283" width="136" style="397" customWidth="1"/>
    <col min="1284" max="1284" width="2.7109375" style="397" customWidth="1"/>
    <col min="1285" max="1536" width="11.42578125" style="397"/>
    <col min="1537" max="1537" width="2.7109375" style="397" customWidth="1"/>
    <col min="1538" max="1538" width="40.28515625" style="397" customWidth="1"/>
    <col min="1539" max="1539" width="136" style="397" customWidth="1"/>
    <col min="1540" max="1540" width="2.7109375" style="397" customWidth="1"/>
    <col min="1541" max="1792" width="11.42578125" style="397"/>
    <col min="1793" max="1793" width="2.7109375" style="397" customWidth="1"/>
    <col min="1794" max="1794" width="40.28515625" style="397" customWidth="1"/>
    <col min="1795" max="1795" width="136" style="397" customWidth="1"/>
    <col min="1796" max="1796" width="2.7109375" style="397" customWidth="1"/>
    <col min="1797" max="2048" width="11.42578125" style="397"/>
    <col min="2049" max="2049" width="2.7109375" style="397" customWidth="1"/>
    <col min="2050" max="2050" width="40.28515625" style="397" customWidth="1"/>
    <col min="2051" max="2051" width="136" style="397" customWidth="1"/>
    <col min="2052" max="2052" width="2.7109375" style="397" customWidth="1"/>
    <col min="2053" max="2304" width="11.42578125" style="397"/>
    <col min="2305" max="2305" width="2.7109375" style="397" customWidth="1"/>
    <col min="2306" max="2306" width="40.28515625" style="397" customWidth="1"/>
    <col min="2307" max="2307" width="136" style="397" customWidth="1"/>
    <col min="2308" max="2308" width="2.7109375" style="397" customWidth="1"/>
    <col min="2309" max="2560" width="11.42578125" style="397"/>
    <col min="2561" max="2561" width="2.7109375" style="397" customWidth="1"/>
    <col min="2562" max="2562" width="40.28515625" style="397" customWidth="1"/>
    <col min="2563" max="2563" width="136" style="397" customWidth="1"/>
    <col min="2564" max="2564" width="2.7109375" style="397" customWidth="1"/>
    <col min="2565" max="2816" width="11.42578125" style="397"/>
    <col min="2817" max="2817" width="2.7109375" style="397" customWidth="1"/>
    <col min="2818" max="2818" width="40.28515625" style="397" customWidth="1"/>
    <col min="2819" max="2819" width="136" style="397" customWidth="1"/>
    <col min="2820" max="2820" width="2.7109375" style="397" customWidth="1"/>
    <col min="2821" max="3072" width="11.42578125" style="397"/>
    <col min="3073" max="3073" width="2.7109375" style="397" customWidth="1"/>
    <col min="3074" max="3074" width="40.28515625" style="397" customWidth="1"/>
    <col min="3075" max="3075" width="136" style="397" customWidth="1"/>
    <col min="3076" max="3076" width="2.7109375" style="397" customWidth="1"/>
    <col min="3077" max="3328" width="11.42578125" style="397"/>
    <col min="3329" max="3329" width="2.7109375" style="397" customWidth="1"/>
    <col min="3330" max="3330" width="40.28515625" style="397" customWidth="1"/>
    <col min="3331" max="3331" width="136" style="397" customWidth="1"/>
    <col min="3332" max="3332" width="2.7109375" style="397" customWidth="1"/>
    <col min="3333" max="3584" width="11.42578125" style="397"/>
    <col min="3585" max="3585" width="2.7109375" style="397" customWidth="1"/>
    <col min="3586" max="3586" width="40.28515625" style="397" customWidth="1"/>
    <col min="3587" max="3587" width="136" style="397" customWidth="1"/>
    <col min="3588" max="3588" width="2.7109375" style="397" customWidth="1"/>
    <col min="3589" max="3840" width="11.42578125" style="397"/>
    <col min="3841" max="3841" width="2.7109375" style="397" customWidth="1"/>
    <col min="3842" max="3842" width="40.28515625" style="397" customWidth="1"/>
    <col min="3843" max="3843" width="136" style="397" customWidth="1"/>
    <col min="3844" max="3844" width="2.7109375" style="397" customWidth="1"/>
    <col min="3845" max="4096" width="11.42578125" style="397"/>
    <col min="4097" max="4097" width="2.7109375" style="397" customWidth="1"/>
    <col min="4098" max="4098" width="40.28515625" style="397" customWidth="1"/>
    <col min="4099" max="4099" width="136" style="397" customWidth="1"/>
    <col min="4100" max="4100" width="2.7109375" style="397" customWidth="1"/>
    <col min="4101" max="4352" width="11.42578125" style="397"/>
    <col min="4353" max="4353" width="2.7109375" style="397" customWidth="1"/>
    <col min="4354" max="4354" width="40.28515625" style="397" customWidth="1"/>
    <col min="4355" max="4355" width="136" style="397" customWidth="1"/>
    <col min="4356" max="4356" width="2.7109375" style="397" customWidth="1"/>
    <col min="4357" max="4608" width="11.42578125" style="397"/>
    <col min="4609" max="4609" width="2.7109375" style="397" customWidth="1"/>
    <col min="4610" max="4610" width="40.28515625" style="397" customWidth="1"/>
    <col min="4611" max="4611" width="136" style="397" customWidth="1"/>
    <col min="4612" max="4612" width="2.7109375" style="397" customWidth="1"/>
    <col min="4613" max="4864" width="11.42578125" style="397"/>
    <col min="4865" max="4865" width="2.7109375" style="397" customWidth="1"/>
    <col min="4866" max="4866" width="40.28515625" style="397" customWidth="1"/>
    <col min="4867" max="4867" width="136" style="397" customWidth="1"/>
    <col min="4868" max="4868" width="2.7109375" style="397" customWidth="1"/>
    <col min="4869" max="5120" width="11.42578125" style="397"/>
    <col min="5121" max="5121" width="2.7109375" style="397" customWidth="1"/>
    <col min="5122" max="5122" width="40.28515625" style="397" customWidth="1"/>
    <col min="5123" max="5123" width="136" style="397" customWidth="1"/>
    <col min="5124" max="5124" width="2.7109375" style="397" customWidth="1"/>
    <col min="5125" max="5376" width="11.42578125" style="397"/>
    <col min="5377" max="5377" width="2.7109375" style="397" customWidth="1"/>
    <col min="5378" max="5378" width="40.28515625" style="397" customWidth="1"/>
    <col min="5379" max="5379" width="136" style="397" customWidth="1"/>
    <col min="5380" max="5380" width="2.7109375" style="397" customWidth="1"/>
    <col min="5381" max="5632" width="11.42578125" style="397"/>
    <col min="5633" max="5633" width="2.7109375" style="397" customWidth="1"/>
    <col min="5634" max="5634" width="40.28515625" style="397" customWidth="1"/>
    <col min="5635" max="5635" width="136" style="397" customWidth="1"/>
    <col min="5636" max="5636" width="2.7109375" style="397" customWidth="1"/>
    <col min="5637" max="5888" width="11.42578125" style="397"/>
    <col min="5889" max="5889" width="2.7109375" style="397" customWidth="1"/>
    <col min="5890" max="5890" width="40.28515625" style="397" customWidth="1"/>
    <col min="5891" max="5891" width="136" style="397" customWidth="1"/>
    <col min="5892" max="5892" width="2.7109375" style="397" customWidth="1"/>
    <col min="5893" max="6144" width="11.42578125" style="397"/>
    <col min="6145" max="6145" width="2.7109375" style="397" customWidth="1"/>
    <col min="6146" max="6146" width="40.28515625" style="397" customWidth="1"/>
    <col min="6147" max="6147" width="136" style="397" customWidth="1"/>
    <col min="6148" max="6148" width="2.7109375" style="397" customWidth="1"/>
    <col min="6149" max="6400" width="11.42578125" style="397"/>
    <col min="6401" max="6401" width="2.7109375" style="397" customWidth="1"/>
    <col min="6402" max="6402" width="40.28515625" style="397" customWidth="1"/>
    <col min="6403" max="6403" width="136" style="397" customWidth="1"/>
    <col min="6404" max="6404" width="2.7109375" style="397" customWidth="1"/>
    <col min="6405" max="6656" width="11.42578125" style="397"/>
    <col min="6657" max="6657" width="2.7109375" style="397" customWidth="1"/>
    <col min="6658" max="6658" width="40.28515625" style="397" customWidth="1"/>
    <col min="6659" max="6659" width="136" style="397" customWidth="1"/>
    <col min="6660" max="6660" width="2.7109375" style="397" customWidth="1"/>
    <col min="6661" max="6912" width="11.42578125" style="397"/>
    <col min="6913" max="6913" width="2.7109375" style="397" customWidth="1"/>
    <col min="6914" max="6914" width="40.28515625" style="397" customWidth="1"/>
    <col min="6915" max="6915" width="136" style="397" customWidth="1"/>
    <col min="6916" max="6916" width="2.7109375" style="397" customWidth="1"/>
    <col min="6917" max="7168" width="11.42578125" style="397"/>
    <col min="7169" max="7169" width="2.7109375" style="397" customWidth="1"/>
    <col min="7170" max="7170" width="40.28515625" style="397" customWidth="1"/>
    <col min="7171" max="7171" width="136" style="397" customWidth="1"/>
    <col min="7172" max="7172" width="2.7109375" style="397" customWidth="1"/>
    <col min="7173" max="7424" width="11.42578125" style="397"/>
    <col min="7425" max="7425" width="2.7109375" style="397" customWidth="1"/>
    <col min="7426" max="7426" width="40.28515625" style="397" customWidth="1"/>
    <col min="7427" max="7427" width="136" style="397" customWidth="1"/>
    <col min="7428" max="7428" width="2.7109375" style="397" customWidth="1"/>
    <col min="7429" max="7680" width="11.42578125" style="397"/>
    <col min="7681" max="7681" width="2.7109375" style="397" customWidth="1"/>
    <col min="7682" max="7682" width="40.28515625" style="397" customWidth="1"/>
    <col min="7683" max="7683" width="136" style="397" customWidth="1"/>
    <col min="7684" max="7684" width="2.7109375" style="397" customWidth="1"/>
    <col min="7685" max="7936" width="11.42578125" style="397"/>
    <col min="7937" max="7937" width="2.7109375" style="397" customWidth="1"/>
    <col min="7938" max="7938" width="40.28515625" style="397" customWidth="1"/>
    <col min="7939" max="7939" width="136" style="397" customWidth="1"/>
    <col min="7940" max="7940" width="2.7109375" style="397" customWidth="1"/>
    <col min="7941" max="8192" width="11.42578125" style="397"/>
    <col min="8193" max="8193" width="2.7109375" style="397" customWidth="1"/>
    <col min="8194" max="8194" width="40.28515625" style="397" customWidth="1"/>
    <col min="8195" max="8195" width="136" style="397" customWidth="1"/>
    <col min="8196" max="8196" width="2.7109375" style="397" customWidth="1"/>
    <col min="8197" max="8448" width="11.42578125" style="397"/>
    <col min="8449" max="8449" width="2.7109375" style="397" customWidth="1"/>
    <col min="8450" max="8450" width="40.28515625" style="397" customWidth="1"/>
    <col min="8451" max="8451" width="136" style="397" customWidth="1"/>
    <col min="8452" max="8452" width="2.7109375" style="397" customWidth="1"/>
    <col min="8453" max="8704" width="11.42578125" style="397"/>
    <col min="8705" max="8705" width="2.7109375" style="397" customWidth="1"/>
    <col min="8706" max="8706" width="40.28515625" style="397" customWidth="1"/>
    <col min="8707" max="8707" width="136" style="397" customWidth="1"/>
    <col min="8708" max="8708" width="2.7109375" style="397" customWidth="1"/>
    <col min="8709" max="8960" width="11.42578125" style="397"/>
    <col min="8961" max="8961" width="2.7109375" style="397" customWidth="1"/>
    <col min="8962" max="8962" width="40.28515625" style="397" customWidth="1"/>
    <col min="8963" max="8963" width="136" style="397" customWidth="1"/>
    <col min="8964" max="8964" width="2.7109375" style="397" customWidth="1"/>
    <col min="8965" max="9216" width="11.42578125" style="397"/>
    <col min="9217" max="9217" width="2.7109375" style="397" customWidth="1"/>
    <col min="9218" max="9218" width="40.28515625" style="397" customWidth="1"/>
    <col min="9219" max="9219" width="136" style="397" customWidth="1"/>
    <col min="9220" max="9220" width="2.7109375" style="397" customWidth="1"/>
    <col min="9221" max="9472" width="11.42578125" style="397"/>
    <col min="9473" max="9473" width="2.7109375" style="397" customWidth="1"/>
    <col min="9474" max="9474" width="40.28515625" style="397" customWidth="1"/>
    <col min="9475" max="9475" width="136" style="397" customWidth="1"/>
    <col min="9476" max="9476" width="2.7109375" style="397" customWidth="1"/>
    <col min="9477" max="9728" width="11.42578125" style="397"/>
    <col min="9729" max="9729" width="2.7109375" style="397" customWidth="1"/>
    <col min="9730" max="9730" width="40.28515625" style="397" customWidth="1"/>
    <col min="9731" max="9731" width="136" style="397" customWidth="1"/>
    <col min="9732" max="9732" width="2.7109375" style="397" customWidth="1"/>
    <col min="9733" max="9984" width="11.42578125" style="397"/>
    <col min="9985" max="9985" width="2.7109375" style="397" customWidth="1"/>
    <col min="9986" max="9986" width="40.28515625" style="397" customWidth="1"/>
    <col min="9987" max="9987" width="136" style="397" customWidth="1"/>
    <col min="9988" max="9988" width="2.7109375" style="397" customWidth="1"/>
    <col min="9989" max="10240" width="11.42578125" style="397"/>
    <col min="10241" max="10241" width="2.7109375" style="397" customWidth="1"/>
    <col min="10242" max="10242" width="40.28515625" style="397" customWidth="1"/>
    <col min="10243" max="10243" width="136" style="397" customWidth="1"/>
    <col min="10244" max="10244" width="2.7109375" style="397" customWidth="1"/>
    <col min="10245" max="10496" width="11.42578125" style="397"/>
    <col min="10497" max="10497" width="2.7109375" style="397" customWidth="1"/>
    <col min="10498" max="10498" width="40.28515625" style="397" customWidth="1"/>
    <col min="10499" max="10499" width="136" style="397" customWidth="1"/>
    <col min="10500" max="10500" width="2.7109375" style="397" customWidth="1"/>
    <col min="10501" max="10752" width="11.42578125" style="397"/>
    <col min="10753" max="10753" width="2.7109375" style="397" customWidth="1"/>
    <col min="10754" max="10754" width="40.28515625" style="397" customWidth="1"/>
    <col min="10755" max="10755" width="136" style="397" customWidth="1"/>
    <col min="10756" max="10756" width="2.7109375" style="397" customWidth="1"/>
    <col min="10757" max="11008" width="11.42578125" style="397"/>
    <col min="11009" max="11009" width="2.7109375" style="397" customWidth="1"/>
    <col min="11010" max="11010" width="40.28515625" style="397" customWidth="1"/>
    <col min="11011" max="11011" width="136" style="397" customWidth="1"/>
    <col min="11012" max="11012" width="2.7109375" style="397" customWidth="1"/>
    <col min="11013" max="11264" width="11.42578125" style="397"/>
    <col min="11265" max="11265" width="2.7109375" style="397" customWidth="1"/>
    <col min="11266" max="11266" width="40.28515625" style="397" customWidth="1"/>
    <col min="11267" max="11267" width="136" style="397" customWidth="1"/>
    <col min="11268" max="11268" width="2.7109375" style="397" customWidth="1"/>
    <col min="11269" max="11520" width="11.42578125" style="397"/>
    <col min="11521" max="11521" width="2.7109375" style="397" customWidth="1"/>
    <col min="11522" max="11522" width="40.28515625" style="397" customWidth="1"/>
    <col min="11523" max="11523" width="136" style="397" customWidth="1"/>
    <col min="11524" max="11524" width="2.7109375" style="397" customWidth="1"/>
    <col min="11525" max="11776" width="11.42578125" style="397"/>
    <col min="11777" max="11777" width="2.7109375" style="397" customWidth="1"/>
    <col min="11778" max="11778" width="40.28515625" style="397" customWidth="1"/>
    <col min="11779" max="11779" width="136" style="397" customWidth="1"/>
    <col min="11780" max="11780" width="2.7109375" style="397" customWidth="1"/>
    <col min="11781" max="12032" width="11.42578125" style="397"/>
    <col min="12033" max="12033" width="2.7109375" style="397" customWidth="1"/>
    <col min="12034" max="12034" width="40.28515625" style="397" customWidth="1"/>
    <col min="12035" max="12035" width="136" style="397" customWidth="1"/>
    <col min="12036" max="12036" width="2.7109375" style="397" customWidth="1"/>
    <col min="12037" max="12288" width="11.42578125" style="397"/>
    <col min="12289" max="12289" width="2.7109375" style="397" customWidth="1"/>
    <col min="12290" max="12290" width="40.28515625" style="397" customWidth="1"/>
    <col min="12291" max="12291" width="136" style="397" customWidth="1"/>
    <col min="12292" max="12292" width="2.7109375" style="397" customWidth="1"/>
    <col min="12293" max="12544" width="11.42578125" style="397"/>
    <col min="12545" max="12545" width="2.7109375" style="397" customWidth="1"/>
    <col min="12546" max="12546" width="40.28515625" style="397" customWidth="1"/>
    <col min="12547" max="12547" width="136" style="397" customWidth="1"/>
    <col min="12548" max="12548" width="2.7109375" style="397" customWidth="1"/>
    <col min="12549" max="12800" width="11.42578125" style="397"/>
    <col min="12801" max="12801" width="2.7109375" style="397" customWidth="1"/>
    <col min="12802" max="12802" width="40.28515625" style="397" customWidth="1"/>
    <col min="12803" max="12803" width="136" style="397" customWidth="1"/>
    <col min="12804" max="12804" width="2.7109375" style="397" customWidth="1"/>
    <col min="12805" max="13056" width="11.42578125" style="397"/>
    <col min="13057" max="13057" width="2.7109375" style="397" customWidth="1"/>
    <col min="13058" max="13058" width="40.28515625" style="397" customWidth="1"/>
    <col min="13059" max="13059" width="136" style="397" customWidth="1"/>
    <col min="13060" max="13060" width="2.7109375" style="397" customWidth="1"/>
    <col min="13061" max="13312" width="11.42578125" style="397"/>
    <col min="13313" max="13313" width="2.7109375" style="397" customWidth="1"/>
    <col min="13314" max="13314" width="40.28515625" style="397" customWidth="1"/>
    <col min="13315" max="13315" width="136" style="397" customWidth="1"/>
    <col min="13316" max="13316" width="2.7109375" style="397" customWidth="1"/>
    <col min="13317" max="13568" width="11.42578125" style="397"/>
    <col min="13569" max="13569" width="2.7109375" style="397" customWidth="1"/>
    <col min="13570" max="13570" width="40.28515625" style="397" customWidth="1"/>
    <col min="13571" max="13571" width="136" style="397" customWidth="1"/>
    <col min="13572" max="13572" width="2.7109375" style="397" customWidth="1"/>
    <col min="13573" max="13824" width="11.42578125" style="397"/>
    <col min="13825" max="13825" width="2.7109375" style="397" customWidth="1"/>
    <col min="13826" max="13826" width="40.28515625" style="397" customWidth="1"/>
    <col min="13827" max="13827" width="136" style="397" customWidth="1"/>
    <col min="13828" max="13828" width="2.7109375" style="397" customWidth="1"/>
    <col min="13829" max="14080" width="11.42578125" style="397"/>
    <col min="14081" max="14081" width="2.7109375" style="397" customWidth="1"/>
    <col min="14082" max="14082" width="40.28515625" style="397" customWidth="1"/>
    <col min="14083" max="14083" width="136" style="397" customWidth="1"/>
    <col min="14084" max="14084" width="2.7109375" style="397" customWidth="1"/>
    <col min="14085" max="14336" width="11.42578125" style="397"/>
    <col min="14337" max="14337" width="2.7109375" style="397" customWidth="1"/>
    <col min="14338" max="14338" width="40.28515625" style="397" customWidth="1"/>
    <col min="14339" max="14339" width="136" style="397" customWidth="1"/>
    <col min="14340" max="14340" width="2.7109375" style="397" customWidth="1"/>
    <col min="14341" max="14592" width="11.42578125" style="397"/>
    <col min="14593" max="14593" width="2.7109375" style="397" customWidth="1"/>
    <col min="14594" max="14594" width="40.28515625" style="397" customWidth="1"/>
    <col min="14595" max="14595" width="136" style="397" customWidth="1"/>
    <col min="14596" max="14596" width="2.7109375" style="397" customWidth="1"/>
    <col min="14597" max="14848" width="11.42578125" style="397"/>
    <col min="14849" max="14849" width="2.7109375" style="397" customWidth="1"/>
    <col min="14850" max="14850" width="40.28515625" style="397" customWidth="1"/>
    <col min="14851" max="14851" width="136" style="397" customWidth="1"/>
    <col min="14852" max="14852" width="2.7109375" style="397" customWidth="1"/>
    <col min="14853" max="15104" width="11.42578125" style="397"/>
    <col min="15105" max="15105" width="2.7109375" style="397" customWidth="1"/>
    <col min="15106" max="15106" width="40.28515625" style="397" customWidth="1"/>
    <col min="15107" max="15107" width="136" style="397" customWidth="1"/>
    <col min="15108" max="15108" width="2.7109375" style="397" customWidth="1"/>
    <col min="15109" max="15360" width="11.42578125" style="397"/>
    <col min="15361" max="15361" width="2.7109375" style="397" customWidth="1"/>
    <col min="15362" max="15362" width="40.28515625" style="397" customWidth="1"/>
    <col min="15363" max="15363" width="136" style="397" customWidth="1"/>
    <col min="15364" max="15364" width="2.7109375" style="397" customWidth="1"/>
    <col min="15365" max="15616" width="11.42578125" style="397"/>
    <col min="15617" max="15617" width="2.7109375" style="397" customWidth="1"/>
    <col min="15618" max="15618" width="40.28515625" style="397" customWidth="1"/>
    <col min="15619" max="15619" width="136" style="397" customWidth="1"/>
    <col min="15620" max="15620" width="2.7109375" style="397" customWidth="1"/>
    <col min="15621" max="15872" width="11.42578125" style="397"/>
    <col min="15873" max="15873" width="2.7109375" style="397" customWidth="1"/>
    <col min="15874" max="15874" width="40.28515625" style="397" customWidth="1"/>
    <col min="15875" max="15875" width="136" style="397" customWidth="1"/>
    <col min="15876" max="15876" width="2.7109375" style="397" customWidth="1"/>
    <col min="15877" max="16128" width="11.42578125" style="397"/>
    <col min="16129" max="16129" width="2.7109375" style="397" customWidth="1"/>
    <col min="16130" max="16130" width="40.28515625" style="397" customWidth="1"/>
    <col min="16131" max="16131" width="136" style="397" customWidth="1"/>
    <col min="16132" max="16132" width="2.7109375" style="397" customWidth="1"/>
    <col min="16133" max="16384" width="11.42578125" style="397"/>
  </cols>
  <sheetData>
    <row r="1" spans="1:5" ht="30" customHeight="1" x14ac:dyDescent="0.2">
      <c r="A1" s="764"/>
      <c r="B1" s="765" t="s">
        <v>305</v>
      </c>
      <c r="C1" s="766"/>
    </row>
    <row r="2" spans="1:5" ht="12" customHeight="1" x14ac:dyDescent="0.2">
      <c r="B2" s="768"/>
    </row>
    <row r="3" spans="1:5" ht="9" customHeight="1" x14ac:dyDescent="0.2">
      <c r="C3" s="397"/>
      <c r="D3" s="397"/>
    </row>
    <row r="4" spans="1:5" ht="15" customHeight="1" x14ac:dyDescent="0.2">
      <c r="B4" s="804" t="s">
        <v>334</v>
      </c>
      <c r="C4" s="770"/>
    </row>
    <row r="5" spans="1:5" ht="6" customHeight="1" x14ac:dyDescent="0.2">
      <c r="B5" s="771"/>
      <c r="C5" s="430"/>
    </row>
    <row r="6" spans="1:5" s="764" customFormat="1" ht="15" customHeight="1" x14ac:dyDescent="0.2">
      <c r="B6" s="772" t="s">
        <v>306</v>
      </c>
      <c r="C6" s="430"/>
      <c r="D6" s="773"/>
    </row>
    <row r="7" spans="1:5" s="764" customFormat="1" ht="6" customHeight="1" x14ac:dyDescent="0.2">
      <c r="B7" s="769"/>
      <c r="C7" s="430"/>
      <c r="D7" s="773"/>
    </row>
    <row r="8" spans="1:5" s="764" customFormat="1" ht="135" customHeight="1" x14ac:dyDescent="0.2">
      <c r="B8" s="774" t="s">
        <v>307</v>
      </c>
      <c r="C8" s="775" t="s">
        <v>308</v>
      </c>
      <c r="D8" s="773"/>
    </row>
    <row r="9" spans="1:5" s="764" customFormat="1" ht="75" customHeight="1" x14ac:dyDescent="0.2">
      <c r="B9" s="776" t="s">
        <v>309</v>
      </c>
      <c r="C9" s="777" t="s">
        <v>310</v>
      </c>
      <c r="D9" s="773"/>
    </row>
    <row r="10" spans="1:5" s="764" customFormat="1" ht="15" customHeight="1" x14ac:dyDescent="0.2">
      <c r="B10" s="776" t="s">
        <v>311</v>
      </c>
      <c r="C10" s="777" t="s">
        <v>312</v>
      </c>
      <c r="D10" s="773"/>
    </row>
    <row r="11" spans="1:5" s="764" customFormat="1" ht="30" customHeight="1" x14ac:dyDescent="0.2">
      <c r="B11" s="776" t="s">
        <v>313</v>
      </c>
      <c r="C11" s="777" t="s">
        <v>314</v>
      </c>
      <c r="D11" s="773"/>
    </row>
    <row r="12" spans="1:5" s="764" customFormat="1" ht="15" customHeight="1" x14ac:dyDescent="0.2">
      <c r="B12" s="776" t="s">
        <v>315</v>
      </c>
      <c r="C12" s="777" t="s">
        <v>316</v>
      </c>
      <c r="D12" s="773"/>
    </row>
    <row r="13" spans="1:5" s="764" customFormat="1" ht="15" customHeight="1" x14ac:dyDescent="0.2">
      <c r="B13" s="776" t="s">
        <v>317</v>
      </c>
      <c r="C13" s="777" t="s">
        <v>318</v>
      </c>
      <c r="D13" s="773"/>
    </row>
    <row r="14" spans="1:5" s="764" customFormat="1" ht="45" customHeight="1" x14ac:dyDescent="0.2">
      <c r="B14" s="776" t="s">
        <v>319</v>
      </c>
      <c r="C14" s="777" t="s">
        <v>320</v>
      </c>
      <c r="D14" s="773"/>
    </row>
    <row r="15" spans="1:5" s="764" customFormat="1" ht="6" customHeight="1" x14ac:dyDescent="0.2">
      <c r="B15" s="778"/>
      <c r="C15" s="778"/>
      <c r="D15" s="773"/>
      <c r="E15" s="779"/>
    </row>
    <row r="16" spans="1:5" s="764" customFormat="1" ht="60" customHeight="1" x14ac:dyDescent="0.2">
      <c r="B16" s="774" t="s">
        <v>321</v>
      </c>
      <c r="C16" s="775" t="s">
        <v>335</v>
      </c>
      <c r="D16" s="773"/>
    </row>
    <row r="17" spans="2:4" s="764" customFormat="1" ht="9" customHeight="1" x14ac:dyDescent="0.2">
      <c r="B17" s="780"/>
      <c r="C17" s="779"/>
      <c r="D17" s="773"/>
    </row>
    <row r="18" spans="2:4" ht="15" customHeight="1" x14ac:dyDescent="0.2">
      <c r="B18" s="804" t="s">
        <v>543</v>
      </c>
      <c r="C18" s="770"/>
    </row>
    <row r="19" spans="2:4" s="764" customFormat="1" ht="6" customHeight="1" x14ac:dyDescent="0.2">
      <c r="B19" s="780"/>
      <c r="C19" s="779"/>
      <c r="D19" s="773"/>
    </row>
    <row r="20" spans="2:4" s="764" customFormat="1" ht="15" customHeight="1" x14ac:dyDescent="0.2">
      <c r="B20" s="851" t="s">
        <v>322</v>
      </c>
      <c r="C20" s="852"/>
      <c r="D20" s="773"/>
    </row>
    <row r="21" spans="2:4" s="764" customFormat="1" ht="8.25" customHeight="1" x14ac:dyDescent="0.2">
      <c r="B21" s="780"/>
      <c r="C21" s="779"/>
      <c r="D21" s="773"/>
    </row>
    <row r="22" spans="2:4" s="764" customFormat="1" ht="60" customHeight="1" x14ac:dyDescent="0.2">
      <c r="B22" s="774" t="s">
        <v>323</v>
      </c>
      <c r="C22" s="781" t="s">
        <v>324</v>
      </c>
      <c r="D22" s="773"/>
    </row>
  </sheetData>
  <dataConsolidate/>
  <mergeCells count="1">
    <mergeCell ref="B20:C20"/>
  </mergeCells>
  <pageMargins left="0.47244094488188981" right="0.31496062992125984" top="0.39370078740157483" bottom="0.59055118110236227" header="0.35433070866141736" footer="0.51181102362204722"/>
  <pageSetup paperSize="9" scale="73" orientation="landscape" r:id="rId1"/>
  <headerFooter alignWithMargins="0">
    <oddFooter>&amp;L&amp;D&amp;R&amp;A_&amp;F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57"/>
  <sheetViews>
    <sheetView showGridLines="0" zoomScale="85" zoomScaleNormal="85" workbookViewId="0">
      <selection activeCell="D6" sqref="D6"/>
    </sheetView>
  </sheetViews>
  <sheetFormatPr baseColWidth="10" defaultRowHeight="14.25" x14ac:dyDescent="0.2"/>
  <cols>
    <col min="1" max="1" width="2.7109375" style="691" customWidth="1"/>
    <col min="2" max="2" width="39.42578125" style="691" customWidth="1"/>
    <col min="3" max="12" width="17.7109375" style="691" customWidth="1"/>
    <col min="13" max="13" width="2.7109375" style="691" customWidth="1"/>
    <col min="14" max="256" width="11.42578125" style="691"/>
    <col min="257" max="257" width="2.7109375" style="691" customWidth="1"/>
    <col min="258" max="258" width="39.42578125" style="691" customWidth="1"/>
    <col min="259" max="268" width="17.7109375" style="691" customWidth="1"/>
    <col min="269" max="269" width="2.7109375" style="691" customWidth="1"/>
    <col min="270" max="512" width="11.42578125" style="691"/>
    <col min="513" max="513" width="2.7109375" style="691" customWidth="1"/>
    <col min="514" max="514" width="39.42578125" style="691" customWidth="1"/>
    <col min="515" max="524" width="17.7109375" style="691" customWidth="1"/>
    <col min="525" max="525" width="2.7109375" style="691" customWidth="1"/>
    <col min="526" max="768" width="11.42578125" style="691"/>
    <col min="769" max="769" width="2.7109375" style="691" customWidth="1"/>
    <col min="770" max="770" width="39.42578125" style="691" customWidth="1"/>
    <col min="771" max="780" width="17.7109375" style="691" customWidth="1"/>
    <col min="781" max="781" width="2.7109375" style="691" customWidth="1"/>
    <col min="782" max="1024" width="11.42578125" style="691"/>
    <col min="1025" max="1025" width="2.7109375" style="691" customWidth="1"/>
    <col min="1026" max="1026" width="39.42578125" style="691" customWidth="1"/>
    <col min="1027" max="1036" width="17.7109375" style="691" customWidth="1"/>
    <col min="1037" max="1037" width="2.7109375" style="691" customWidth="1"/>
    <col min="1038" max="1280" width="11.42578125" style="691"/>
    <col min="1281" max="1281" width="2.7109375" style="691" customWidth="1"/>
    <col min="1282" max="1282" width="39.42578125" style="691" customWidth="1"/>
    <col min="1283" max="1292" width="17.7109375" style="691" customWidth="1"/>
    <col min="1293" max="1293" width="2.7109375" style="691" customWidth="1"/>
    <col min="1294" max="1536" width="11.42578125" style="691"/>
    <col min="1537" max="1537" width="2.7109375" style="691" customWidth="1"/>
    <col min="1538" max="1538" width="39.42578125" style="691" customWidth="1"/>
    <col min="1539" max="1548" width="17.7109375" style="691" customWidth="1"/>
    <col min="1549" max="1549" width="2.7109375" style="691" customWidth="1"/>
    <col min="1550" max="1792" width="11.42578125" style="691"/>
    <col min="1793" max="1793" width="2.7109375" style="691" customWidth="1"/>
    <col min="1794" max="1794" width="39.42578125" style="691" customWidth="1"/>
    <col min="1795" max="1804" width="17.7109375" style="691" customWidth="1"/>
    <col min="1805" max="1805" width="2.7109375" style="691" customWidth="1"/>
    <col min="1806" max="2048" width="11.42578125" style="691"/>
    <col min="2049" max="2049" width="2.7109375" style="691" customWidth="1"/>
    <col min="2050" max="2050" width="39.42578125" style="691" customWidth="1"/>
    <col min="2051" max="2060" width="17.7109375" style="691" customWidth="1"/>
    <col min="2061" max="2061" width="2.7109375" style="691" customWidth="1"/>
    <col min="2062" max="2304" width="11.42578125" style="691"/>
    <col min="2305" max="2305" width="2.7109375" style="691" customWidth="1"/>
    <col min="2306" max="2306" width="39.42578125" style="691" customWidth="1"/>
    <col min="2307" max="2316" width="17.7109375" style="691" customWidth="1"/>
    <col min="2317" max="2317" width="2.7109375" style="691" customWidth="1"/>
    <col min="2318" max="2560" width="11.42578125" style="691"/>
    <col min="2561" max="2561" width="2.7109375" style="691" customWidth="1"/>
    <col min="2562" max="2562" width="39.42578125" style="691" customWidth="1"/>
    <col min="2563" max="2572" width="17.7109375" style="691" customWidth="1"/>
    <col min="2573" max="2573" width="2.7109375" style="691" customWidth="1"/>
    <col min="2574" max="2816" width="11.42578125" style="691"/>
    <col min="2817" max="2817" width="2.7109375" style="691" customWidth="1"/>
    <col min="2818" max="2818" width="39.42578125" style="691" customWidth="1"/>
    <col min="2819" max="2828" width="17.7109375" style="691" customWidth="1"/>
    <col min="2829" max="2829" width="2.7109375" style="691" customWidth="1"/>
    <col min="2830" max="3072" width="11.42578125" style="691"/>
    <col min="3073" max="3073" width="2.7109375" style="691" customWidth="1"/>
    <col min="3074" max="3074" width="39.42578125" style="691" customWidth="1"/>
    <col min="3075" max="3084" width="17.7109375" style="691" customWidth="1"/>
    <col min="3085" max="3085" width="2.7109375" style="691" customWidth="1"/>
    <col min="3086" max="3328" width="11.42578125" style="691"/>
    <col min="3329" max="3329" width="2.7109375" style="691" customWidth="1"/>
    <col min="3330" max="3330" width="39.42578125" style="691" customWidth="1"/>
    <col min="3331" max="3340" width="17.7109375" style="691" customWidth="1"/>
    <col min="3341" max="3341" width="2.7109375" style="691" customWidth="1"/>
    <col min="3342" max="3584" width="11.42578125" style="691"/>
    <col min="3585" max="3585" width="2.7109375" style="691" customWidth="1"/>
    <col min="3586" max="3586" width="39.42578125" style="691" customWidth="1"/>
    <col min="3587" max="3596" width="17.7109375" style="691" customWidth="1"/>
    <col min="3597" max="3597" width="2.7109375" style="691" customWidth="1"/>
    <col min="3598" max="3840" width="11.42578125" style="691"/>
    <col min="3841" max="3841" width="2.7109375" style="691" customWidth="1"/>
    <col min="3842" max="3842" width="39.42578125" style="691" customWidth="1"/>
    <col min="3843" max="3852" width="17.7109375" style="691" customWidth="1"/>
    <col min="3853" max="3853" width="2.7109375" style="691" customWidth="1"/>
    <col min="3854" max="4096" width="11.42578125" style="691"/>
    <col min="4097" max="4097" width="2.7109375" style="691" customWidth="1"/>
    <col min="4098" max="4098" width="39.42578125" style="691" customWidth="1"/>
    <col min="4099" max="4108" width="17.7109375" style="691" customWidth="1"/>
    <col min="4109" max="4109" width="2.7109375" style="691" customWidth="1"/>
    <col min="4110" max="4352" width="11.42578125" style="691"/>
    <col min="4353" max="4353" width="2.7109375" style="691" customWidth="1"/>
    <col min="4354" max="4354" width="39.42578125" style="691" customWidth="1"/>
    <col min="4355" max="4364" width="17.7109375" style="691" customWidth="1"/>
    <col min="4365" max="4365" width="2.7109375" style="691" customWidth="1"/>
    <col min="4366" max="4608" width="11.42578125" style="691"/>
    <col min="4609" max="4609" width="2.7109375" style="691" customWidth="1"/>
    <col min="4610" max="4610" width="39.42578125" style="691" customWidth="1"/>
    <col min="4611" max="4620" width="17.7109375" style="691" customWidth="1"/>
    <col min="4621" max="4621" width="2.7109375" style="691" customWidth="1"/>
    <col min="4622" max="4864" width="11.42578125" style="691"/>
    <col min="4865" max="4865" width="2.7109375" style="691" customWidth="1"/>
    <col min="4866" max="4866" width="39.42578125" style="691" customWidth="1"/>
    <col min="4867" max="4876" width="17.7109375" style="691" customWidth="1"/>
    <col min="4877" max="4877" width="2.7109375" style="691" customWidth="1"/>
    <col min="4878" max="5120" width="11.42578125" style="691"/>
    <col min="5121" max="5121" width="2.7109375" style="691" customWidth="1"/>
    <col min="5122" max="5122" width="39.42578125" style="691" customWidth="1"/>
    <col min="5123" max="5132" width="17.7109375" style="691" customWidth="1"/>
    <col min="5133" max="5133" width="2.7109375" style="691" customWidth="1"/>
    <col min="5134" max="5376" width="11.42578125" style="691"/>
    <col min="5377" max="5377" width="2.7109375" style="691" customWidth="1"/>
    <col min="5378" max="5378" width="39.42578125" style="691" customWidth="1"/>
    <col min="5379" max="5388" width="17.7109375" style="691" customWidth="1"/>
    <col min="5389" max="5389" width="2.7109375" style="691" customWidth="1"/>
    <col min="5390" max="5632" width="11.42578125" style="691"/>
    <col min="5633" max="5633" width="2.7109375" style="691" customWidth="1"/>
    <col min="5634" max="5634" width="39.42578125" style="691" customWidth="1"/>
    <col min="5635" max="5644" width="17.7109375" style="691" customWidth="1"/>
    <col min="5645" max="5645" width="2.7109375" style="691" customWidth="1"/>
    <col min="5646" max="5888" width="11.42578125" style="691"/>
    <col min="5889" max="5889" width="2.7109375" style="691" customWidth="1"/>
    <col min="5890" max="5890" width="39.42578125" style="691" customWidth="1"/>
    <col min="5891" max="5900" width="17.7109375" style="691" customWidth="1"/>
    <col min="5901" max="5901" width="2.7109375" style="691" customWidth="1"/>
    <col min="5902" max="6144" width="11.42578125" style="691"/>
    <col min="6145" max="6145" width="2.7109375" style="691" customWidth="1"/>
    <col min="6146" max="6146" width="39.42578125" style="691" customWidth="1"/>
    <col min="6147" max="6156" width="17.7109375" style="691" customWidth="1"/>
    <col min="6157" max="6157" width="2.7109375" style="691" customWidth="1"/>
    <col min="6158" max="6400" width="11.42578125" style="691"/>
    <col min="6401" max="6401" width="2.7109375" style="691" customWidth="1"/>
    <col min="6402" max="6402" width="39.42578125" style="691" customWidth="1"/>
    <col min="6403" max="6412" width="17.7109375" style="691" customWidth="1"/>
    <col min="6413" max="6413" width="2.7109375" style="691" customWidth="1"/>
    <col min="6414" max="6656" width="11.42578125" style="691"/>
    <col min="6657" max="6657" width="2.7109375" style="691" customWidth="1"/>
    <col min="6658" max="6658" width="39.42578125" style="691" customWidth="1"/>
    <col min="6659" max="6668" width="17.7109375" style="691" customWidth="1"/>
    <col min="6669" max="6669" width="2.7109375" style="691" customWidth="1"/>
    <col min="6670" max="6912" width="11.42578125" style="691"/>
    <col min="6913" max="6913" width="2.7109375" style="691" customWidth="1"/>
    <col min="6914" max="6914" width="39.42578125" style="691" customWidth="1"/>
    <col min="6915" max="6924" width="17.7109375" style="691" customWidth="1"/>
    <col min="6925" max="6925" width="2.7109375" style="691" customWidth="1"/>
    <col min="6926" max="7168" width="11.42578125" style="691"/>
    <col min="7169" max="7169" width="2.7109375" style="691" customWidth="1"/>
    <col min="7170" max="7170" width="39.42578125" style="691" customWidth="1"/>
    <col min="7171" max="7180" width="17.7109375" style="691" customWidth="1"/>
    <col min="7181" max="7181" width="2.7109375" style="691" customWidth="1"/>
    <col min="7182" max="7424" width="11.42578125" style="691"/>
    <col min="7425" max="7425" width="2.7109375" style="691" customWidth="1"/>
    <col min="7426" max="7426" width="39.42578125" style="691" customWidth="1"/>
    <col min="7427" max="7436" width="17.7109375" style="691" customWidth="1"/>
    <col min="7437" max="7437" width="2.7109375" style="691" customWidth="1"/>
    <col min="7438" max="7680" width="11.42578125" style="691"/>
    <col min="7681" max="7681" width="2.7109375" style="691" customWidth="1"/>
    <col min="7682" max="7682" width="39.42578125" style="691" customWidth="1"/>
    <col min="7683" max="7692" width="17.7109375" style="691" customWidth="1"/>
    <col min="7693" max="7693" width="2.7109375" style="691" customWidth="1"/>
    <col min="7694" max="7936" width="11.42578125" style="691"/>
    <col min="7937" max="7937" width="2.7109375" style="691" customWidth="1"/>
    <col min="7938" max="7938" width="39.42578125" style="691" customWidth="1"/>
    <col min="7939" max="7948" width="17.7109375" style="691" customWidth="1"/>
    <col min="7949" max="7949" width="2.7109375" style="691" customWidth="1"/>
    <col min="7950" max="8192" width="11.42578125" style="691"/>
    <col min="8193" max="8193" width="2.7109375" style="691" customWidth="1"/>
    <col min="8194" max="8194" width="39.42578125" style="691" customWidth="1"/>
    <col min="8195" max="8204" width="17.7109375" style="691" customWidth="1"/>
    <col min="8205" max="8205" width="2.7109375" style="691" customWidth="1"/>
    <col min="8206" max="8448" width="11.42578125" style="691"/>
    <col min="8449" max="8449" width="2.7109375" style="691" customWidth="1"/>
    <col min="8450" max="8450" width="39.42578125" style="691" customWidth="1"/>
    <col min="8451" max="8460" width="17.7109375" style="691" customWidth="1"/>
    <col min="8461" max="8461" width="2.7109375" style="691" customWidth="1"/>
    <col min="8462" max="8704" width="11.42578125" style="691"/>
    <col min="8705" max="8705" width="2.7109375" style="691" customWidth="1"/>
    <col min="8706" max="8706" width="39.42578125" style="691" customWidth="1"/>
    <col min="8707" max="8716" width="17.7109375" style="691" customWidth="1"/>
    <col min="8717" max="8717" width="2.7109375" style="691" customWidth="1"/>
    <col min="8718" max="8960" width="11.42578125" style="691"/>
    <col min="8961" max="8961" width="2.7109375" style="691" customWidth="1"/>
    <col min="8962" max="8962" width="39.42578125" style="691" customWidth="1"/>
    <col min="8963" max="8972" width="17.7109375" style="691" customWidth="1"/>
    <col min="8973" max="8973" width="2.7109375" style="691" customWidth="1"/>
    <col min="8974" max="9216" width="11.42578125" style="691"/>
    <col min="9217" max="9217" width="2.7109375" style="691" customWidth="1"/>
    <col min="9218" max="9218" width="39.42578125" style="691" customWidth="1"/>
    <col min="9219" max="9228" width="17.7109375" style="691" customWidth="1"/>
    <col min="9229" max="9229" width="2.7109375" style="691" customWidth="1"/>
    <col min="9230" max="9472" width="11.42578125" style="691"/>
    <col min="9473" max="9473" width="2.7109375" style="691" customWidth="1"/>
    <col min="9474" max="9474" width="39.42578125" style="691" customWidth="1"/>
    <col min="9475" max="9484" width="17.7109375" style="691" customWidth="1"/>
    <col min="9485" max="9485" width="2.7109375" style="691" customWidth="1"/>
    <col min="9486" max="9728" width="11.42578125" style="691"/>
    <col min="9729" max="9729" width="2.7109375" style="691" customWidth="1"/>
    <col min="9730" max="9730" width="39.42578125" style="691" customWidth="1"/>
    <col min="9731" max="9740" width="17.7109375" style="691" customWidth="1"/>
    <col min="9741" max="9741" width="2.7109375" style="691" customWidth="1"/>
    <col min="9742" max="9984" width="11.42578125" style="691"/>
    <col min="9985" max="9985" width="2.7109375" style="691" customWidth="1"/>
    <col min="9986" max="9986" width="39.42578125" style="691" customWidth="1"/>
    <col min="9987" max="9996" width="17.7109375" style="691" customWidth="1"/>
    <col min="9997" max="9997" width="2.7109375" style="691" customWidth="1"/>
    <col min="9998" max="10240" width="11.42578125" style="691"/>
    <col min="10241" max="10241" width="2.7109375" style="691" customWidth="1"/>
    <col min="10242" max="10242" width="39.42578125" style="691" customWidth="1"/>
    <col min="10243" max="10252" width="17.7109375" style="691" customWidth="1"/>
    <col min="10253" max="10253" width="2.7109375" style="691" customWidth="1"/>
    <col min="10254" max="10496" width="11.42578125" style="691"/>
    <col min="10497" max="10497" width="2.7109375" style="691" customWidth="1"/>
    <col min="10498" max="10498" width="39.42578125" style="691" customWidth="1"/>
    <col min="10499" max="10508" width="17.7109375" style="691" customWidth="1"/>
    <col min="10509" max="10509" width="2.7109375" style="691" customWidth="1"/>
    <col min="10510" max="10752" width="11.42578125" style="691"/>
    <col min="10753" max="10753" width="2.7109375" style="691" customWidth="1"/>
    <col min="10754" max="10754" width="39.42578125" style="691" customWidth="1"/>
    <col min="10755" max="10764" width="17.7109375" style="691" customWidth="1"/>
    <col min="10765" max="10765" width="2.7109375" style="691" customWidth="1"/>
    <col min="10766" max="11008" width="11.42578125" style="691"/>
    <col min="11009" max="11009" width="2.7109375" style="691" customWidth="1"/>
    <col min="11010" max="11010" width="39.42578125" style="691" customWidth="1"/>
    <col min="11011" max="11020" width="17.7109375" style="691" customWidth="1"/>
    <col min="11021" max="11021" width="2.7109375" style="691" customWidth="1"/>
    <col min="11022" max="11264" width="11.42578125" style="691"/>
    <col min="11265" max="11265" width="2.7109375" style="691" customWidth="1"/>
    <col min="11266" max="11266" width="39.42578125" style="691" customWidth="1"/>
    <col min="11267" max="11276" width="17.7109375" style="691" customWidth="1"/>
    <col min="11277" max="11277" width="2.7109375" style="691" customWidth="1"/>
    <col min="11278" max="11520" width="11.42578125" style="691"/>
    <col min="11521" max="11521" width="2.7109375" style="691" customWidth="1"/>
    <col min="11522" max="11522" width="39.42578125" style="691" customWidth="1"/>
    <col min="11523" max="11532" width="17.7109375" style="691" customWidth="1"/>
    <col min="11533" max="11533" width="2.7109375" style="691" customWidth="1"/>
    <col min="11534" max="11776" width="11.42578125" style="691"/>
    <col min="11777" max="11777" width="2.7109375" style="691" customWidth="1"/>
    <col min="11778" max="11778" width="39.42578125" style="691" customWidth="1"/>
    <col min="11779" max="11788" width="17.7109375" style="691" customWidth="1"/>
    <col min="11789" max="11789" width="2.7109375" style="691" customWidth="1"/>
    <col min="11790" max="12032" width="11.42578125" style="691"/>
    <col min="12033" max="12033" width="2.7109375" style="691" customWidth="1"/>
    <col min="12034" max="12034" width="39.42578125" style="691" customWidth="1"/>
    <col min="12035" max="12044" width="17.7109375" style="691" customWidth="1"/>
    <col min="12045" max="12045" width="2.7109375" style="691" customWidth="1"/>
    <col min="12046" max="12288" width="11.42578125" style="691"/>
    <col min="12289" max="12289" width="2.7109375" style="691" customWidth="1"/>
    <col min="12290" max="12290" width="39.42578125" style="691" customWidth="1"/>
    <col min="12291" max="12300" width="17.7109375" style="691" customWidth="1"/>
    <col min="12301" max="12301" width="2.7109375" style="691" customWidth="1"/>
    <col min="12302" max="12544" width="11.42578125" style="691"/>
    <col min="12545" max="12545" width="2.7109375" style="691" customWidth="1"/>
    <col min="12546" max="12546" width="39.42578125" style="691" customWidth="1"/>
    <col min="12547" max="12556" width="17.7109375" style="691" customWidth="1"/>
    <col min="12557" max="12557" width="2.7109375" style="691" customWidth="1"/>
    <col min="12558" max="12800" width="11.42578125" style="691"/>
    <col min="12801" max="12801" width="2.7109375" style="691" customWidth="1"/>
    <col min="12802" max="12802" width="39.42578125" style="691" customWidth="1"/>
    <col min="12803" max="12812" width="17.7109375" style="691" customWidth="1"/>
    <col min="12813" max="12813" width="2.7109375" style="691" customWidth="1"/>
    <col min="12814" max="13056" width="11.42578125" style="691"/>
    <col min="13057" max="13057" width="2.7109375" style="691" customWidth="1"/>
    <col min="13058" max="13058" width="39.42578125" style="691" customWidth="1"/>
    <col min="13059" max="13068" width="17.7109375" style="691" customWidth="1"/>
    <col min="13069" max="13069" width="2.7109375" style="691" customWidth="1"/>
    <col min="13070" max="13312" width="11.42578125" style="691"/>
    <col min="13313" max="13313" width="2.7109375" style="691" customWidth="1"/>
    <col min="13314" max="13314" width="39.42578125" style="691" customWidth="1"/>
    <col min="13315" max="13324" width="17.7109375" style="691" customWidth="1"/>
    <col min="13325" max="13325" width="2.7109375" style="691" customWidth="1"/>
    <col min="13326" max="13568" width="11.42578125" style="691"/>
    <col min="13569" max="13569" width="2.7109375" style="691" customWidth="1"/>
    <col min="13570" max="13570" width="39.42578125" style="691" customWidth="1"/>
    <col min="13571" max="13580" width="17.7109375" style="691" customWidth="1"/>
    <col min="13581" max="13581" width="2.7109375" style="691" customWidth="1"/>
    <col min="13582" max="13824" width="11.42578125" style="691"/>
    <col min="13825" max="13825" width="2.7109375" style="691" customWidth="1"/>
    <col min="13826" max="13826" width="39.42578125" style="691" customWidth="1"/>
    <col min="13827" max="13836" width="17.7109375" style="691" customWidth="1"/>
    <col min="13837" max="13837" width="2.7109375" style="691" customWidth="1"/>
    <col min="13838" max="14080" width="11.42578125" style="691"/>
    <col min="14081" max="14081" width="2.7109375" style="691" customWidth="1"/>
    <col min="14082" max="14082" width="39.42578125" style="691" customWidth="1"/>
    <col min="14083" max="14092" width="17.7109375" style="691" customWidth="1"/>
    <col min="14093" max="14093" width="2.7109375" style="691" customWidth="1"/>
    <col min="14094" max="14336" width="11.42578125" style="691"/>
    <col min="14337" max="14337" width="2.7109375" style="691" customWidth="1"/>
    <col min="14338" max="14338" width="39.42578125" style="691" customWidth="1"/>
    <col min="14339" max="14348" width="17.7109375" style="691" customWidth="1"/>
    <col min="14349" max="14349" width="2.7109375" style="691" customWidth="1"/>
    <col min="14350" max="14592" width="11.42578125" style="691"/>
    <col min="14593" max="14593" width="2.7109375" style="691" customWidth="1"/>
    <col min="14594" max="14594" width="39.42578125" style="691" customWidth="1"/>
    <col min="14595" max="14604" width="17.7109375" style="691" customWidth="1"/>
    <col min="14605" max="14605" width="2.7109375" style="691" customWidth="1"/>
    <col min="14606" max="14848" width="11.42578125" style="691"/>
    <col min="14849" max="14849" width="2.7109375" style="691" customWidth="1"/>
    <col min="14850" max="14850" width="39.42578125" style="691" customWidth="1"/>
    <col min="14851" max="14860" width="17.7109375" style="691" customWidth="1"/>
    <col min="14861" max="14861" width="2.7109375" style="691" customWidth="1"/>
    <col min="14862" max="15104" width="11.42578125" style="691"/>
    <col min="15105" max="15105" width="2.7109375" style="691" customWidth="1"/>
    <col min="15106" max="15106" width="39.42578125" style="691" customWidth="1"/>
    <col min="15107" max="15116" width="17.7109375" style="691" customWidth="1"/>
    <col min="15117" max="15117" width="2.7109375" style="691" customWidth="1"/>
    <col min="15118" max="15360" width="11.42578125" style="691"/>
    <col min="15361" max="15361" width="2.7109375" style="691" customWidth="1"/>
    <col min="15362" max="15362" width="39.42578125" style="691" customWidth="1"/>
    <col min="15363" max="15372" width="17.7109375" style="691" customWidth="1"/>
    <col min="15373" max="15373" width="2.7109375" style="691" customWidth="1"/>
    <col min="15374" max="15616" width="11.42578125" style="691"/>
    <col min="15617" max="15617" width="2.7109375" style="691" customWidth="1"/>
    <col min="15618" max="15618" width="39.42578125" style="691" customWidth="1"/>
    <col min="15619" max="15628" width="17.7109375" style="691" customWidth="1"/>
    <col min="15629" max="15629" width="2.7109375" style="691" customWidth="1"/>
    <col min="15630" max="15872" width="11.42578125" style="691"/>
    <col min="15873" max="15873" width="2.7109375" style="691" customWidth="1"/>
    <col min="15874" max="15874" width="39.42578125" style="691" customWidth="1"/>
    <col min="15875" max="15884" width="17.7109375" style="691" customWidth="1"/>
    <col min="15885" max="15885" width="2.7109375" style="691" customWidth="1"/>
    <col min="15886" max="16128" width="11.42578125" style="691"/>
    <col min="16129" max="16129" width="2.7109375" style="691" customWidth="1"/>
    <col min="16130" max="16130" width="39.42578125" style="691" customWidth="1"/>
    <col min="16131" max="16140" width="17.7109375" style="691" customWidth="1"/>
    <col min="16141" max="16141" width="2.7109375" style="691" customWidth="1"/>
    <col min="16142" max="16384" width="11.42578125" style="691"/>
  </cols>
  <sheetData>
    <row r="1" spans="2:12" ht="30" customHeight="1" x14ac:dyDescent="0.2">
      <c r="B1" s="690" t="s">
        <v>550</v>
      </c>
    </row>
    <row r="2" spans="2:12" ht="12" customHeight="1" thickBot="1" x14ac:dyDescent="0.25">
      <c r="B2" s="692"/>
      <c r="C2" s="692"/>
      <c r="D2" s="692"/>
    </row>
    <row r="3" spans="2:12" ht="36" customHeight="1" x14ac:dyDescent="0.2">
      <c r="B3" s="923" t="s">
        <v>287</v>
      </c>
      <c r="C3" s="924"/>
      <c r="D3" s="693" t="s">
        <v>274</v>
      </c>
    </row>
    <row r="4" spans="2:12" ht="15" customHeight="1" x14ac:dyDescent="0.2">
      <c r="B4" s="925" t="s">
        <v>225</v>
      </c>
      <c r="C4" s="926"/>
      <c r="D4" s="694">
        <f>K54</f>
        <v>0</v>
      </c>
      <c r="E4" s="695"/>
      <c r="F4" s="695"/>
      <c r="G4" s="695"/>
      <c r="H4" s="695"/>
      <c r="I4" s="695"/>
      <c r="J4" s="695"/>
      <c r="K4" s="695"/>
      <c r="L4" s="695"/>
    </row>
    <row r="5" spans="2:12" ht="15" customHeight="1" x14ac:dyDescent="0.2">
      <c r="B5" s="925" t="s">
        <v>226</v>
      </c>
      <c r="C5" s="926"/>
      <c r="D5" s="696"/>
      <c r="E5" s="695"/>
      <c r="F5" s="695"/>
      <c r="G5" s="695"/>
      <c r="H5" s="695"/>
      <c r="I5" s="695"/>
      <c r="J5" s="695"/>
      <c r="K5" s="695"/>
      <c r="L5" s="695"/>
    </row>
    <row r="6" spans="2:12" ht="15" customHeight="1" thickBot="1" x14ac:dyDescent="0.25">
      <c r="B6" s="927" t="s">
        <v>163</v>
      </c>
      <c r="C6" s="928"/>
      <c r="D6" s="697">
        <f>D4-D5</f>
        <v>0</v>
      </c>
      <c r="E6" s="695"/>
      <c r="F6" s="695"/>
      <c r="G6" s="695"/>
      <c r="H6" s="695"/>
      <c r="I6" s="695"/>
      <c r="J6" s="695"/>
      <c r="K6" s="695"/>
      <c r="L6" s="695"/>
    </row>
    <row r="7" spans="2:12" ht="12" customHeight="1" thickBot="1" x14ac:dyDescent="0.25">
      <c r="B7" s="698"/>
      <c r="C7" s="698"/>
      <c r="D7" s="698"/>
      <c r="E7" s="699"/>
      <c r="F7" s="699"/>
      <c r="G7" s="699"/>
      <c r="H7" s="699"/>
      <c r="I7" s="699"/>
      <c r="J7" s="699"/>
      <c r="K7" s="695"/>
      <c r="L7" s="695"/>
    </row>
    <row r="8" spans="2:12" ht="30" customHeight="1" thickBot="1" x14ac:dyDescent="0.25">
      <c r="B8" s="929" t="str">
        <f>"Gebuchter Jahresaufwand für vermiedene Netzentgelte gem. handelsrechtlichem Jahresabschluss " &amp; 'Allgemeines+Zusammenfassung'!B11 &amp;" [€]:"</f>
        <v>Gebuchter Jahresaufwand für vermiedene Netzentgelte gem. handelsrechtlichem Jahresabschluss 2018 [€]:</v>
      </c>
      <c r="C8" s="930"/>
      <c r="D8" s="747"/>
      <c r="E8" s="695"/>
      <c r="F8" s="695"/>
      <c r="G8" s="695"/>
      <c r="H8" s="695"/>
      <c r="I8" s="695"/>
      <c r="J8" s="695"/>
      <c r="K8" s="695"/>
      <c r="L8" s="695"/>
    </row>
    <row r="9" spans="2:12" ht="12" customHeight="1" thickBot="1" x14ac:dyDescent="0.25">
      <c r="B9" s="699"/>
      <c r="C9" s="699"/>
      <c r="D9" s="699"/>
      <c r="E9" s="701"/>
      <c r="F9" s="701"/>
      <c r="G9" s="702"/>
      <c r="H9" s="703"/>
      <c r="I9" s="702"/>
      <c r="J9" s="704"/>
      <c r="K9" s="705"/>
      <c r="L9" s="695"/>
    </row>
    <row r="10" spans="2:12" ht="180" customHeight="1" x14ac:dyDescent="0.2">
      <c r="B10" s="706" t="s">
        <v>288</v>
      </c>
      <c r="C10" s="707" t="s">
        <v>293</v>
      </c>
      <c r="D10" s="707" t="s">
        <v>294</v>
      </c>
      <c r="E10" s="707" t="s">
        <v>544</v>
      </c>
      <c r="F10" s="707" t="s">
        <v>545</v>
      </c>
      <c r="G10" s="707" t="str">
        <f>"Vermeidungs-"&amp;CHAR(10)&amp;"leistung für das Kalenderjahr "&amp; 'Allgemeines+Zusammenfassung'!B11 &amp;" [kW]"</f>
        <v>Vermeidungs-
leistung für das Kalenderjahr 2018 [kW]</v>
      </c>
      <c r="H10" s="707" t="str">
        <f>"Vermeidungs-"&amp;CHAR(10)&amp;"arbeit für das Kalenderjahr  "&amp; 'Allgemeines+Zusammenfassung'!B11 &amp;" [kWh]"</f>
        <v>Vermeidungs-
arbeit für das Kalenderjahr  2018 [kWh]</v>
      </c>
      <c r="I10" s="707" t="s">
        <v>546</v>
      </c>
      <c r="J10" s="707" t="s">
        <v>547</v>
      </c>
      <c r="K10" s="708" t="s">
        <v>548</v>
      </c>
    </row>
    <row r="11" spans="2:12" ht="15" customHeight="1" x14ac:dyDescent="0.2">
      <c r="B11" s="709" t="s">
        <v>3</v>
      </c>
      <c r="C11" s="409"/>
      <c r="D11" s="710"/>
      <c r="E11" s="711"/>
      <c r="F11" s="711"/>
      <c r="G11" s="712"/>
      <c r="H11" s="712"/>
      <c r="I11" s="713"/>
      <c r="J11" s="713"/>
      <c r="K11" s="714"/>
      <c r="L11" s="695"/>
    </row>
    <row r="12" spans="2:12" ht="15" customHeight="1" x14ac:dyDescent="0.2">
      <c r="B12" s="715" t="s">
        <v>248</v>
      </c>
      <c r="C12" s="716"/>
      <c r="D12" s="717"/>
      <c r="E12" s="718"/>
      <c r="F12" s="719"/>
      <c r="G12" s="720"/>
      <c r="H12" s="720"/>
      <c r="I12" s="721"/>
      <c r="J12" s="722"/>
      <c r="K12" s="723"/>
      <c r="L12" s="695"/>
    </row>
    <row r="13" spans="2:12" ht="15" customHeight="1" x14ac:dyDescent="0.2">
      <c r="B13" s="709" t="s">
        <v>289</v>
      </c>
      <c r="C13" s="409"/>
      <c r="D13" s="409"/>
      <c r="E13" s="724"/>
      <c r="F13" s="725"/>
      <c r="G13" s="726"/>
      <c r="H13" s="726"/>
      <c r="I13" s="727"/>
      <c r="J13" s="727"/>
      <c r="K13" s="728"/>
      <c r="L13" s="695"/>
    </row>
    <row r="14" spans="2:12" ht="15" customHeight="1" x14ac:dyDescent="0.2">
      <c r="B14" s="715" t="s">
        <v>295</v>
      </c>
      <c r="C14" s="729"/>
      <c r="D14" s="730"/>
      <c r="E14" s="731"/>
      <c r="F14" s="731"/>
      <c r="G14" s="720"/>
      <c r="H14" s="720"/>
      <c r="I14" s="732">
        <f t="shared" ref="I14:I19" si="0">E14*G14</f>
        <v>0</v>
      </c>
      <c r="J14" s="732">
        <f t="shared" ref="J14:J19" si="1">F14*H14/100</f>
        <v>0</v>
      </c>
      <c r="K14" s="700">
        <f t="shared" ref="K14:K19" si="2">SUM(I14:J14)</f>
        <v>0</v>
      </c>
      <c r="L14" s="695"/>
    </row>
    <row r="15" spans="2:12" ht="15" customHeight="1" x14ac:dyDescent="0.2">
      <c r="B15" s="715" t="s">
        <v>296</v>
      </c>
      <c r="C15" s="733"/>
      <c r="D15" s="734"/>
      <c r="E15" s="731"/>
      <c r="F15" s="731"/>
      <c r="G15" s="720"/>
      <c r="H15" s="720"/>
      <c r="I15" s="732">
        <f t="shared" si="0"/>
        <v>0</v>
      </c>
      <c r="J15" s="732">
        <f t="shared" si="1"/>
        <v>0</v>
      </c>
      <c r="K15" s="700">
        <f t="shared" si="2"/>
        <v>0</v>
      </c>
      <c r="L15" s="695"/>
    </row>
    <row r="16" spans="2:12" ht="15" customHeight="1" x14ac:dyDescent="0.2">
      <c r="B16" s="715" t="s">
        <v>297</v>
      </c>
      <c r="C16" s="733"/>
      <c r="D16" s="734"/>
      <c r="E16" s="731"/>
      <c r="F16" s="731"/>
      <c r="G16" s="720"/>
      <c r="H16" s="720"/>
      <c r="I16" s="732">
        <f t="shared" si="0"/>
        <v>0</v>
      </c>
      <c r="J16" s="732">
        <f t="shared" si="1"/>
        <v>0</v>
      </c>
      <c r="K16" s="700">
        <f t="shared" si="2"/>
        <v>0</v>
      </c>
      <c r="L16" s="695"/>
    </row>
    <row r="17" spans="2:12" ht="15" customHeight="1" x14ac:dyDescent="0.2">
      <c r="B17" s="715" t="s">
        <v>246</v>
      </c>
      <c r="C17" s="733"/>
      <c r="D17" s="734"/>
      <c r="E17" s="731"/>
      <c r="F17" s="731"/>
      <c r="G17" s="720"/>
      <c r="H17" s="720"/>
      <c r="I17" s="732">
        <f t="shared" si="0"/>
        <v>0</v>
      </c>
      <c r="J17" s="732">
        <f t="shared" si="1"/>
        <v>0</v>
      </c>
      <c r="K17" s="700">
        <f t="shared" si="2"/>
        <v>0</v>
      </c>
      <c r="L17" s="695"/>
    </row>
    <row r="18" spans="2:12" ht="15" customHeight="1" x14ac:dyDescent="0.2">
      <c r="B18" s="715" t="s">
        <v>247</v>
      </c>
      <c r="C18" s="733"/>
      <c r="D18" s="734"/>
      <c r="E18" s="731"/>
      <c r="F18" s="731"/>
      <c r="G18" s="720"/>
      <c r="H18" s="720"/>
      <c r="I18" s="732">
        <f t="shared" si="0"/>
        <v>0</v>
      </c>
      <c r="J18" s="732">
        <f t="shared" si="1"/>
        <v>0</v>
      </c>
      <c r="K18" s="700">
        <f t="shared" si="2"/>
        <v>0</v>
      </c>
      <c r="L18" s="695"/>
    </row>
    <row r="19" spans="2:12" ht="15" customHeight="1" x14ac:dyDescent="0.2">
      <c r="B19" s="715" t="s">
        <v>248</v>
      </c>
      <c r="C19" s="735"/>
      <c r="D19" s="736"/>
      <c r="E19" s="731"/>
      <c r="F19" s="731"/>
      <c r="G19" s="720"/>
      <c r="H19" s="720"/>
      <c r="I19" s="732">
        <f t="shared" si="0"/>
        <v>0</v>
      </c>
      <c r="J19" s="732">
        <f t="shared" si="1"/>
        <v>0</v>
      </c>
      <c r="K19" s="700">
        <f t="shared" si="2"/>
        <v>0</v>
      </c>
      <c r="L19" s="695"/>
    </row>
    <row r="20" spans="2:12" ht="15" customHeight="1" x14ac:dyDescent="0.2">
      <c r="B20" s="737" t="s">
        <v>4</v>
      </c>
      <c r="C20" s="409"/>
      <c r="D20" s="409"/>
      <c r="E20" s="738"/>
      <c r="F20" s="739"/>
      <c r="G20" s="726"/>
      <c r="H20" s="726"/>
      <c r="I20" s="726"/>
      <c r="J20" s="726"/>
      <c r="K20" s="740"/>
      <c r="L20" s="695"/>
    </row>
    <row r="21" spans="2:12" ht="15" customHeight="1" x14ac:dyDescent="0.2">
      <c r="B21" s="715" t="s">
        <v>295</v>
      </c>
      <c r="C21" s="729"/>
      <c r="D21" s="730"/>
      <c r="E21" s="731"/>
      <c r="F21" s="731"/>
      <c r="G21" s="720"/>
      <c r="H21" s="720"/>
      <c r="I21" s="732">
        <f t="shared" ref="I21:I26" si="3">E21*G21</f>
        <v>0</v>
      </c>
      <c r="J21" s="732">
        <f t="shared" ref="J21:J26" si="4">F21*H21/100</f>
        <v>0</v>
      </c>
      <c r="K21" s="700">
        <f t="shared" ref="K21:K26" si="5">SUM(I21:J21)</f>
        <v>0</v>
      </c>
      <c r="L21" s="695"/>
    </row>
    <row r="22" spans="2:12" ht="15" customHeight="1" x14ac:dyDescent="0.2">
      <c r="B22" s="715" t="s">
        <v>296</v>
      </c>
      <c r="C22" s="733"/>
      <c r="D22" s="734"/>
      <c r="E22" s="731"/>
      <c r="F22" s="731"/>
      <c r="G22" s="720"/>
      <c r="H22" s="720"/>
      <c r="I22" s="732">
        <f t="shared" si="3"/>
        <v>0</v>
      </c>
      <c r="J22" s="732">
        <f t="shared" si="4"/>
        <v>0</v>
      </c>
      <c r="K22" s="700">
        <f t="shared" si="5"/>
        <v>0</v>
      </c>
      <c r="L22" s="695"/>
    </row>
    <row r="23" spans="2:12" ht="15" customHeight="1" x14ac:dyDescent="0.2">
      <c r="B23" s="715" t="s">
        <v>297</v>
      </c>
      <c r="C23" s="733"/>
      <c r="D23" s="734"/>
      <c r="E23" s="731"/>
      <c r="F23" s="731"/>
      <c r="G23" s="720"/>
      <c r="H23" s="720"/>
      <c r="I23" s="732">
        <f t="shared" si="3"/>
        <v>0</v>
      </c>
      <c r="J23" s="732">
        <f t="shared" si="4"/>
        <v>0</v>
      </c>
      <c r="K23" s="700">
        <f t="shared" si="5"/>
        <v>0</v>
      </c>
      <c r="L23" s="695"/>
    </row>
    <row r="24" spans="2:12" ht="15" customHeight="1" x14ac:dyDescent="0.2">
      <c r="B24" s="715" t="s">
        <v>246</v>
      </c>
      <c r="C24" s="733"/>
      <c r="D24" s="734"/>
      <c r="E24" s="731"/>
      <c r="F24" s="731"/>
      <c r="G24" s="720"/>
      <c r="H24" s="720"/>
      <c r="I24" s="732">
        <f t="shared" si="3"/>
        <v>0</v>
      </c>
      <c r="J24" s="732">
        <f t="shared" si="4"/>
        <v>0</v>
      </c>
      <c r="K24" s="700">
        <f t="shared" si="5"/>
        <v>0</v>
      </c>
      <c r="L24" s="695"/>
    </row>
    <row r="25" spans="2:12" ht="15" customHeight="1" x14ac:dyDescent="0.2">
      <c r="B25" s="715" t="s">
        <v>247</v>
      </c>
      <c r="C25" s="733"/>
      <c r="D25" s="734"/>
      <c r="E25" s="731"/>
      <c r="F25" s="731"/>
      <c r="G25" s="720"/>
      <c r="H25" s="720"/>
      <c r="I25" s="732">
        <f t="shared" si="3"/>
        <v>0</v>
      </c>
      <c r="J25" s="732">
        <f t="shared" si="4"/>
        <v>0</v>
      </c>
      <c r="K25" s="700">
        <f t="shared" si="5"/>
        <v>0</v>
      </c>
      <c r="L25" s="695"/>
    </row>
    <row r="26" spans="2:12" ht="15" customHeight="1" x14ac:dyDescent="0.2">
      <c r="B26" s="715" t="s">
        <v>248</v>
      </c>
      <c r="C26" s="735"/>
      <c r="D26" s="736"/>
      <c r="E26" s="731"/>
      <c r="F26" s="731"/>
      <c r="G26" s="720"/>
      <c r="H26" s="720"/>
      <c r="I26" s="732">
        <f t="shared" si="3"/>
        <v>0</v>
      </c>
      <c r="J26" s="732">
        <f t="shared" si="4"/>
        <v>0</v>
      </c>
      <c r="K26" s="700">
        <f t="shared" si="5"/>
        <v>0</v>
      </c>
      <c r="L26" s="695"/>
    </row>
    <row r="27" spans="2:12" ht="15" customHeight="1" x14ac:dyDescent="0.2">
      <c r="B27" s="709" t="s">
        <v>290</v>
      </c>
      <c r="C27" s="409"/>
      <c r="D27" s="409"/>
      <c r="E27" s="738"/>
      <c r="F27" s="739"/>
      <c r="G27" s="726"/>
      <c r="H27" s="726"/>
      <c r="I27" s="726"/>
      <c r="J27" s="726"/>
      <c r="K27" s="740"/>
      <c r="L27" s="695"/>
    </row>
    <row r="28" spans="2:12" ht="15" customHeight="1" x14ac:dyDescent="0.2">
      <c r="B28" s="715" t="s">
        <v>295</v>
      </c>
      <c r="C28" s="729"/>
      <c r="D28" s="730"/>
      <c r="E28" s="731"/>
      <c r="F28" s="731"/>
      <c r="G28" s="720"/>
      <c r="H28" s="720"/>
      <c r="I28" s="732">
        <f t="shared" ref="I28:I33" si="6">E28*G28</f>
        <v>0</v>
      </c>
      <c r="J28" s="732">
        <f t="shared" ref="J28:J33" si="7">F28*H28/100</f>
        <v>0</v>
      </c>
      <c r="K28" s="700">
        <f t="shared" ref="K28:K33" si="8">SUM(I28:J28)</f>
        <v>0</v>
      </c>
      <c r="L28" s="695"/>
    </row>
    <row r="29" spans="2:12" ht="15" customHeight="1" x14ac:dyDescent="0.2">
      <c r="B29" s="715" t="s">
        <v>296</v>
      </c>
      <c r="C29" s="733"/>
      <c r="D29" s="734"/>
      <c r="E29" s="731"/>
      <c r="F29" s="731"/>
      <c r="G29" s="720"/>
      <c r="H29" s="720"/>
      <c r="I29" s="732">
        <f t="shared" si="6"/>
        <v>0</v>
      </c>
      <c r="J29" s="732">
        <f t="shared" si="7"/>
        <v>0</v>
      </c>
      <c r="K29" s="700">
        <f t="shared" si="8"/>
        <v>0</v>
      </c>
      <c r="L29" s="695"/>
    </row>
    <row r="30" spans="2:12" ht="15" customHeight="1" x14ac:dyDescent="0.2">
      <c r="B30" s="715" t="s">
        <v>297</v>
      </c>
      <c r="C30" s="733"/>
      <c r="D30" s="734"/>
      <c r="E30" s="731"/>
      <c r="F30" s="731"/>
      <c r="G30" s="720"/>
      <c r="H30" s="720"/>
      <c r="I30" s="732">
        <f t="shared" si="6"/>
        <v>0</v>
      </c>
      <c r="J30" s="732">
        <f t="shared" si="7"/>
        <v>0</v>
      </c>
      <c r="K30" s="700">
        <f t="shared" si="8"/>
        <v>0</v>
      </c>
      <c r="L30" s="695"/>
    </row>
    <row r="31" spans="2:12" ht="15" customHeight="1" x14ac:dyDescent="0.2">
      <c r="B31" s="715" t="s">
        <v>246</v>
      </c>
      <c r="C31" s="733"/>
      <c r="D31" s="734"/>
      <c r="E31" s="731"/>
      <c r="F31" s="731"/>
      <c r="G31" s="720"/>
      <c r="H31" s="720"/>
      <c r="I31" s="732">
        <f t="shared" si="6"/>
        <v>0</v>
      </c>
      <c r="J31" s="732">
        <f t="shared" si="7"/>
        <v>0</v>
      </c>
      <c r="K31" s="700">
        <f t="shared" si="8"/>
        <v>0</v>
      </c>
      <c r="L31" s="695"/>
    </row>
    <row r="32" spans="2:12" ht="15" customHeight="1" x14ac:dyDescent="0.2">
      <c r="B32" s="715" t="s">
        <v>247</v>
      </c>
      <c r="C32" s="733"/>
      <c r="D32" s="734"/>
      <c r="E32" s="731"/>
      <c r="F32" s="731"/>
      <c r="G32" s="720"/>
      <c r="H32" s="720"/>
      <c r="I32" s="732">
        <f t="shared" si="6"/>
        <v>0</v>
      </c>
      <c r="J32" s="732">
        <f t="shared" si="7"/>
        <v>0</v>
      </c>
      <c r="K32" s="700">
        <f t="shared" si="8"/>
        <v>0</v>
      </c>
      <c r="L32" s="695"/>
    </row>
    <row r="33" spans="2:12" ht="15" customHeight="1" x14ac:dyDescent="0.2">
      <c r="B33" s="715" t="s">
        <v>248</v>
      </c>
      <c r="C33" s="735"/>
      <c r="D33" s="736"/>
      <c r="E33" s="731"/>
      <c r="F33" s="731"/>
      <c r="G33" s="720"/>
      <c r="H33" s="720"/>
      <c r="I33" s="732">
        <f t="shared" si="6"/>
        <v>0</v>
      </c>
      <c r="J33" s="732">
        <f t="shared" si="7"/>
        <v>0</v>
      </c>
      <c r="K33" s="700">
        <f t="shared" si="8"/>
        <v>0</v>
      </c>
      <c r="L33" s="695"/>
    </row>
    <row r="34" spans="2:12" ht="15" customHeight="1" x14ac:dyDescent="0.2">
      <c r="B34" s="709" t="s">
        <v>5</v>
      </c>
      <c r="C34" s="409"/>
      <c r="D34" s="409"/>
      <c r="E34" s="738"/>
      <c r="F34" s="739"/>
      <c r="G34" s="726"/>
      <c r="H34" s="726"/>
      <c r="I34" s="726"/>
      <c r="J34" s="726"/>
      <c r="K34" s="740"/>
      <c r="L34" s="695"/>
    </row>
    <row r="35" spans="2:12" ht="15" customHeight="1" x14ac:dyDescent="0.2">
      <c r="B35" s="715" t="s">
        <v>295</v>
      </c>
      <c r="C35" s="729"/>
      <c r="D35" s="730"/>
      <c r="E35" s="731"/>
      <c r="F35" s="731"/>
      <c r="G35" s="720"/>
      <c r="H35" s="720"/>
      <c r="I35" s="732">
        <f t="shared" ref="I35:I40" si="9">E35*G35</f>
        <v>0</v>
      </c>
      <c r="J35" s="732">
        <f t="shared" ref="J35:J40" si="10">F35*H35/100</f>
        <v>0</v>
      </c>
      <c r="K35" s="700">
        <f t="shared" ref="K35:K40" si="11">SUM(I35:J35)</f>
        <v>0</v>
      </c>
      <c r="L35" s="695"/>
    </row>
    <row r="36" spans="2:12" ht="15" customHeight="1" x14ac:dyDescent="0.2">
      <c r="B36" s="715" t="s">
        <v>296</v>
      </c>
      <c r="C36" s="733"/>
      <c r="D36" s="734"/>
      <c r="E36" s="731"/>
      <c r="F36" s="731"/>
      <c r="G36" s="720"/>
      <c r="H36" s="720"/>
      <c r="I36" s="732">
        <f t="shared" si="9"/>
        <v>0</v>
      </c>
      <c r="J36" s="732">
        <f t="shared" si="10"/>
        <v>0</v>
      </c>
      <c r="K36" s="700">
        <f t="shared" si="11"/>
        <v>0</v>
      </c>
      <c r="L36" s="695"/>
    </row>
    <row r="37" spans="2:12" ht="15" customHeight="1" x14ac:dyDescent="0.2">
      <c r="B37" s="715" t="s">
        <v>297</v>
      </c>
      <c r="C37" s="733"/>
      <c r="D37" s="734"/>
      <c r="E37" s="731"/>
      <c r="F37" s="731"/>
      <c r="G37" s="720"/>
      <c r="H37" s="720"/>
      <c r="I37" s="732">
        <f t="shared" si="9"/>
        <v>0</v>
      </c>
      <c r="J37" s="732">
        <f t="shared" si="10"/>
        <v>0</v>
      </c>
      <c r="K37" s="700">
        <f t="shared" si="11"/>
        <v>0</v>
      </c>
      <c r="L37" s="695"/>
    </row>
    <row r="38" spans="2:12" ht="15" customHeight="1" x14ac:dyDescent="0.2">
      <c r="B38" s="715" t="s">
        <v>246</v>
      </c>
      <c r="C38" s="733"/>
      <c r="D38" s="734"/>
      <c r="E38" s="731"/>
      <c r="F38" s="731"/>
      <c r="G38" s="720"/>
      <c r="H38" s="720"/>
      <c r="I38" s="732">
        <f t="shared" si="9"/>
        <v>0</v>
      </c>
      <c r="J38" s="732">
        <f t="shared" si="10"/>
        <v>0</v>
      </c>
      <c r="K38" s="700">
        <f t="shared" si="11"/>
        <v>0</v>
      </c>
      <c r="L38" s="695"/>
    </row>
    <row r="39" spans="2:12" ht="15" customHeight="1" x14ac:dyDescent="0.2">
      <c r="B39" s="715" t="s">
        <v>247</v>
      </c>
      <c r="C39" s="733"/>
      <c r="D39" s="734"/>
      <c r="E39" s="731"/>
      <c r="F39" s="731"/>
      <c r="G39" s="720"/>
      <c r="H39" s="720"/>
      <c r="I39" s="732">
        <f t="shared" si="9"/>
        <v>0</v>
      </c>
      <c r="J39" s="732">
        <f t="shared" si="10"/>
        <v>0</v>
      </c>
      <c r="K39" s="700">
        <f t="shared" si="11"/>
        <v>0</v>
      </c>
      <c r="L39" s="695"/>
    </row>
    <row r="40" spans="2:12" ht="15" customHeight="1" x14ac:dyDescent="0.2">
      <c r="B40" s="715" t="s">
        <v>248</v>
      </c>
      <c r="C40" s="735"/>
      <c r="D40" s="736"/>
      <c r="E40" s="731"/>
      <c r="F40" s="731"/>
      <c r="G40" s="720"/>
      <c r="H40" s="720"/>
      <c r="I40" s="732">
        <f t="shared" si="9"/>
        <v>0</v>
      </c>
      <c r="J40" s="732">
        <f t="shared" si="10"/>
        <v>0</v>
      </c>
      <c r="K40" s="700">
        <f t="shared" si="11"/>
        <v>0</v>
      </c>
      <c r="L40" s="695"/>
    </row>
    <row r="41" spans="2:12" ht="15" customHeight="1" x14ac:dyDescent="0.2">
      <c r="B41" s="709" t="s">
        <v>291</v>
      </c>
      <c r="C41" s="409"/>
      <c r="D41" s="409"/>
      <c r="E41" s="738"/>
      <c r="F41" s="739"/>
      <c r="G41" s="726"/>
      <c r="H41" s="726"/>
      <c r="I41" s="726"/>
      <c r="J41" s="726"/>
      <c r="K41" s="740"/>
      <c r="L41" s="695"/>
    </row>
    <row r="42" spans="2:12" ht="15" customHeight="1" x14ac:dyDescent="0.2">
      <c r="B42" s="715" t="s">
        <v>295</v>
      </c>
      <c r="C42" s="729"/>
      <c r="D42" s="730"/>
      <c r="E42" s="731"/>
      <c r="F42" s="731"/>
      <c r="G42" s="720"/>
      <c r="H42" s="720"/>
      <c r="I42" s="732">
        <f t="shared" ref="I42:I47" si="12">E42*G42</f>
        <v>0</v>
      </c>
      <c r="J42" s="732">
        <f t="shared" ref="J42:J47" si="13">F42*H42/100</f>
        <v>0</v>
      </c>
      <c r="K42" s="700">
        <f t="shared" ref="K42:K47" si="14">SUM(I42:J42)</f>
        <v>0</v>
      </c>
      <c r="L42" s="695"/>
    </row>
    <row r="43" spans="2:12" ht="15" customHeight="1" x14ac:dyDescent="0.2">
      <c r="B43" s="715" t="s">
        <v>296</v>
      </c>
      <c r="C43" s="733"/>
      <c r="D43" s="734"/>
      <c r="E43" s="731"/>
      <c r="F43" s="731"/>
      <c r="G43" s="720"/>
      <c r="H43" s="720"/>
      <c r="I43" s="732">
        <f t="shared" si="12"/>
        <v>0</v>
      </c>
      <c r="J43" s="732">
        <f t="shared" si="13"/>
        <v>0</v>
      </c>
      <c r="K43" s="700">
        <f t="shared" si="14"/>
        <v>0</v>
      </c>
      <c r="L43" s="695"/>
    </row>
    <row r="44" spans="2:12" ht="15" customHeight="1" x14ac:dyDescent="0.2">
      <c r="B44" s="715" t="s">
        <v>297</v>
      </c>
      <c r="C44" s="733"/>
      <c r="D44" s="734"/>
      <c r="E44" s="731"/>
      <c r="F44" s="731"/>
      <c r="G44" s="720"/>
      <c r="H44" s="720"/>
      <c r="I44" s="732">
        <f t="shared" si="12"/>
        <v>0</v>
      </c>
      <c r="J44" s="732">
        <f t="shared" si="13"/>
        <v>0</v>
      </c>
      <c r="K44" s="700">
        <f t="shared" si="14"/>
        <v>0</v>
      </c>
      <c r="L44" s="695"/>
    </row>
    <row r="45" spans="2:12" ht="15" customHeight="1" x14ac:dyDescent="0.2">
      <c r="B45" s="715" t="s">
        <v>246</v>
      </c>
      <c r="C45" s="733"/>
      <c r="D45" s="734"/>
      <c r="E45" s="731"/>
      <c r="F45" s="731"/>
      <c r="G45" s="720"/>
      <c r="H45" s="720"/>
      <c r="I45" s="732">
        <f t="shared" si="12"/>
        <v>0</v>
      </c>
      <c r="J45" s="732">
        <f t="shared" si="13"/>
        <v>0</v>
      </c>
      <c r="K45" s="700">
        <f t="shared" si="14"/>
        <v>0</v>
      </c>
      <c r="L45" s="695"/>
    </row>
    <row r="46" spans="2:12" ht="15" customHeight="1" x14ac:dyDescent="0.2">
      <c r="B46" s="715" t="s">
        <v>247</v>
      </c>
      <c r="C46" s="733"/>
      <c r="D46" s="734"/>
      <c r="E46" s="731"/>
      <c r="F46" s="731"/>
      <c r="G46" s="720"/>
      <c r="H46" s="720"/>
      <c r="I46" s="732">
        <f t="shared" si="12"/>
        <v>0</v>
      </c>
      <c r="J46" s="732">
        <f t="shared" si="13"/>
        <v>0</v>
      </c>
      <c r="K46" s="700">
        <f t="shared" si="14"/>
        <v>0</v>
      </c>
      <c r="L46" s="695"/>
    </row>
    <row r="47" spans="2:12" ht="15" customHeight="1" x14ac:dyDescent="0.2">
      <c r="B47" s="715" t="s">
        <v>248</v>
      </c>
      <c r="C47" s="735"/>
      <c r="D47" s="736"/>
      <c r="E47" s="731"/>
      <c r="F47" s="731"/>
      <c r="G47" s="720"/>
      <c r="H47" s="720"/>
      <c r="I47" s="732">
        <f t="shared" si="12"/>
        <v>0</v>
      </c>
      <c r="J47" s="732">
        <f t="shared" si="13"/>
        <v>0</v>
      </c>
      <c r="K47" s="700">
        <f t="shared" si="14"/>
        <v>0</v>
      </c>
      <c r="L47" s="695"/>
    </row>
    <row r="48" spans="2:12" ht="15" customHeight="1" x14ac:dyDescent="0.2">
      <c r="B48" s="709" t="s">
        <v>292</v>
      </c>
      <c r="C48" s="409"/>
      <c r="D48" s="409"/>
      <c r="E48" s="738"/>
      <c r="F48" s="739"/>
      <c r="G48" s="726"/>
      <c r="H48" s="726"/>
      <c r="I48" s="726"/>
      <c r="J48" s="726"/>
      <c r="K48" s="740"/>
      <c r="L48" s="695"/>
    </row>
    <row r="49" spans="2:12" ht="15" customHeight="1" x14ac:dyDescent="0.2">
      <c r="B49" s="715" t="s">
        <v>295</v>
      </c>
      <c r="C49" s="729"/>
      <c r="D49" s="730"/>
      <c r="E49" s="731"/>
      <c r="F49" s="731"/>
      <c r="G49" s="720"/>
      <c r="H49" s="720"/>
      <c r="I49" s="732">
        <f>E49*G49</f>
        <v>0</v>
      </c>
      <c r="J49" s="732">
        <f>F49*H49/100</f>
        <v>0</v>
      </c>
      <c r="K49" s="700">
        <f>SUM(I49:J49)</f>
        <v>0</v>
      </c>
      <c r="L49" s="695"/>
    </row>
    <row r="50" spans="2:12" ht="15" customHeight="1" x14ac:dyDescent="0.2">
      <c r="B50" s="715" t="s">
        <v>296</v>
      </c>
      <c r="C50" s="733"/>
      <c r="D50" s="734"/>
      <c r="E50" s="731"/>
      <c r="F50" s="731"/>
      <c r="G50" s="720"/>
      <c r="H50" s="720"/>
      <c r="I50" s="732">
        <f>E50*G50</f>
        <v>0</v>
      </c>
      <c r="J50" s="732">
        <f>F50*H50/100</f>
        <v>0</v>
      </c>
      <c r="K50" s="700">
        <f>SUM(I50:J50)</f>
        <v>0</v>
      </c>
      <c r="L50" s="695"/>
    </row>
    <row r="51" spans="2:12" ht="15" customHeight="1" x14ac:dyDescent="0.2">
      <c r="B51" s="715" t="s">
        <v>297</v>
      </c>
      <c r="C51" s="733"/>
      <c r="D51" s="734"/>
      <c r="E51" s="731"/>
      <c r="F51" s="731"/>
      <c r="G51" s="720"/>
      <c r="H51" s="720"/>
      <c r="I51" s="732">
        <f>E51*G51</f>
        <v>0</v>
      </c>
      <c r="J51" s="732">
        <f>F51*H51/100</f>
        <v>0</v>
      </c>
      <c r="K51" s="700">
        <f>SUM(I51:J51)</f>
        <v>0</v>
      </c>
      <c r="L51" s="695"/>
    </row>
    <row r="52" spans="2:12" ht="15" customHeight="1" x14ac:dyDescent="0.2">
      <c r="B52" s="715" t="s">
        <v>246</v>
      </c>
      <c r="C52" s="733"/>
      <c r="D52" s="734"/>
      <c r="E52" s="731"/>
      <c r="F52" s="731"/>
      <c r="G52" s="720"/>
      <c r="H52" s="720"/>
      <c r="I52" s="732">
        <f>E52*G52</f>
        <v>0</v>
      </c>
      <c r="J52" s="732">
        <f>F52*H52/100</f>
        <v>0</v>
      </c>
      <c r="K52" s="700">
        <f>SUM(I52:J52)</f>
        <v>0</v>
      </c>
      <c r="L52" s="695"/>
    </row>
    <row r="53" spans="2:12" ht="15" customHeight="1" x14ac:dyDescent="0.2">
      <c r="B53" s="715" t="s">
        <v>247</v>
      </c>
      <c r="C53" s="735"/>
      <c r="D53" s="736"/>
      <c r="E53" s="731"/>
      <c r="F53" s="731"/>
      <c r="G53" s="720"/>
      <c r="H53" s="720"/>
      <c r="I53" s="732">
        <f>E53*G53</f>
        <v>0</v>
      </c>
      <c r="J53" s="732">
        <f>F53*H53/100</f>
        <v>0</v>
      </c>
      <c r="K53" s="700">
        <f>SUM(I53:J53)</f>
        <v>0</v>
      </c>
      <c r="L53" s="695"/>
    </row>
    <row r="54" spans="2:12" ht="15" customHeight="1" thickBot="1" x14ac:dyDescent="0.25">
      <c r="B54" s="741" t="s">
        <v>25</v>
      </c>
      <c r="C54" s="742"/>
      <c r="D54" s="742"/>
      <c r="E54" s="742"/>
      <c r="F54" s="742"/>
      <c r="G54" s="743"/>
      <c r="H54" s="743"/>
      <c r="I54" s="744"/>
      <c r="J54" s="745"/>
      <c r="K54" s="746">
        <f>SUM(K12:K53)</f>
        <v>0</v>
      </c>
      <c r="L54" s="695"/>
    </row>
    <row r="55" spans="2:12" ht="12" customHeight="1" x14ac:dyDescent="0.2">
      <c r="B55" s="695"/>
      <c r="C55" s="695"/>
      <c r="D55" s="695"/>
      <c r="E55" s="695"/>
      <c r="F55" s="695"/>
      <c r="G55" s="695"/>
      <c r="H55" s="695"/>
      <c r="I55" s="695"/>
      <c r="J55" s="695"/>
      <c r="K55" s="695"/>
      <c r="L55" s="695"/>
    </row>
    <row r="57" spans="2:12" ht="8.1" customHeight="1" x14ac:dyDescent="0.2"/>
  </sheetData>
  <mergeCells count="5">
    <mergeCell ref="B3:C3"/>
    <mergeCell ref="B4:C4"/>
    <mergeCell ref="B5:C5"/>
    <mergeCell ref="B6:C6"/>
    <mergeCell ref="B8:C8"/>
  </mergeCells>
  <pageMargins left="0.44" right="0.78740157480314965" top="0.44" bottom="0.28999999999999998" header="0.28000000000000003" footer="0.19"/>
  <pageSetup paperSize="9" scale="54" orientation="landscape" r:id="rId1"/>
  <headerFooter alignWithMargins="0">
    <oddFooter>&amp;L&amp;D&amp;R&amp;A_&amp;F</oddFooter>
  </headerFooter>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error="Bitte eine Dezimalzahl größer oder gleich Null eintragen!">
          <x14:formula1>
            <xm:f>0</xm:f>
          </x14:formula1>
          <xm:sqref>C65538:F65544 IY65538:JB65544 SU65538:SX65544 ACQ65538:ACT65544 AMM65538:AMP65544 AWI65538:AWL65544 BGE65538:BGH65544 BQA65538:BQD65544 BZW65538:BZZ65544 CJS65538:CJV65544 CTO65538:CTR65544 DDK65538:DDN65544 DNG65538:DNJ65544 DXC65538:DXF65544 EGY65538:EHB65544 EQU65538:EQX65544 FAQ65538:FAT65544 FKM65538:FKP65544 FUI65538:FUL65544 GEE65538:GEH65544 GOA65538:GOD65544 GXW65538:GXZ65544 HHS65538:HHV65544 HRO65538:HRR65544 IBK65538:IBN65544 ILG65538:ILJ65544 IVC65538:IVF65544 JEY65538:JFB65544 JOU65538:JOX65544 JYQ65538:JYT65544 KIM65538:KIP65544 KSI65538:KSL65544 LCE65538:LCH65544 LMA65538:LMD65544 LVW65538:LVZ65544 MFS65538:MFV65544 MPO65538:MPR65544 MZK65538:MZN65544 NJG65538:NJJ65544 NTC65538:NTF65544 OCY65538:ODB65544 OMU65538:OMX65544 OWQ65538:OWT65544 PGM65538:PGP65544 PQI65538:PQL65544 QAE65538:QAH65544 QKA65538:QKD65544 QTW65538:QTZ65544 RDS65538:RDV65544 RNO65538:RNR65544 RXK65538:RXN65544 SHG65538:SHJ65544 SRC65538:SRF65544 TAY65538:TBB65544 TKU65538:TKX65544 TUQ65538:TUT65544 UEM65538:UEP65544 UOI65538:UOL65544 UYE65538:UYH65544 VIA65538:VID65544 VRW65538:VRZ65544 WBS65538:WBV65544 WLO65538:WLR65544 WVK65538:WVN65544 C131074:F131080 IY131074:JB131080 SU131074:SX131080 ACQ131074:ACT131080 AMM131074:AMP131080 AWI131074:AWL131080 BGE131074:BGH131080 BQA131074:BQD131080 BZW131074:BZZ131080 CJS131074:CJV131080 CTO131074:CTR131080 DDK131074:DDN131080 DNG131074:DNJ131080 DXC131074:DXF131080 EGY131074:EHB131080 EQU131074:EQX131080 FAQ131074:FAT131080 FKM131074:FKP131080 FUI131074:FUL131080 GEE131074:GEH131080 GOA131074:GOD131080 GXW131074:GXZ131080 HHS131074:HHV131080 HRO131074:HRR131080 IBK131074:IBN131080 ILG131074:ILJ131080 IVC131074:IVF131080 JEY131074:JFB131080 JOU131074:JOX131080 JYQ131074:JYT131080 KIM131074:KIP131080 KSI131074:KSL131080 LCE131074:LCH131080 LMA131074:LMD131080 LVW131074:LVZ131080 MFS131074:MFV131080 MPO131074:MPR131080 MZK131074:MZN131080 NJG131074:NJJ131080 NTC131074:NTF131080 OCY131074:ODB131080 OMU131074:OMX131080 OWQ131074:OWT131080 PGM131074:PGP131080 PQI131074:PQL131080 QAE131074:QAH131080 QKA131074:QKD131080 QTW131074:QTZ131080 RDS131074:RDV131080 RNO131074:RNR131080 RXK131074:RXN131080 SHG131074:SHJ131080 SRC131074:SRF131080 TAY131074:TBB131080 TKU131074:TKX131080 TUQ131074:TUT131080 UEM131074:UEP131080 UOI131074:UOL131080 UYE131074:UYH131080 VIA131074:VID131080 VRW131074:VRZ131080 WBS131074:WBV131080 WLO131074:WLR131080 WVK131074:WVN131080 C196610:F196616 IY196610:JB196616 SU196610:SX196616 ACQ196610:ACT196616 AMM196610:AMP196616 AWI196610:AWL196616 BGE196610:BGH196616 BQA196610:BQD196616 BZW196610:BZZ196616 CJS196610:CJV196616 CTO196610:CTR196616 DDK196610:DDN196616 DNG196610:DNJ196616 DXC196610:DXF196616 EGY196610:EHB196616 EQU196610:EQX196616 FAQ196610:FAT196616 FKM196610:FKP196616 FUI196610:FUL196616 GEE196610:GEH196616 GOA196610:GOD196616 GXW196610:GXZ196616 HHS196610:HHV196616 HRO196610:HRR196616 IBK196610:IBN196616 ILG196610:ILJ196616 IVC196610:IVF196616 JEY196610:JFB196616 JOU196610:JOX196616 JYQ196610:JYT196616 KIM196610:KIP196616 KSI196610:KSL196616 LCE196610:LCH196616 LMA196610:LMD196616 LVW196610:LVZ196616 MFS196610:MFV196616 MPO196610:MPR196616 MZK196610:MZN196616 NJG196610:NJJ196616 NTC196610:NTF196616 OCY196610:ODB196616 OMU196610:OMX196616 OWQ196610:OWT196616 PGM196610:PGP196616 PQI196610:PQL196616 QAE196610:QAH196616 QKA196610:QKD196616 QTW196610:QTZ196616 RDS196610:RDV196616 RNO196610:RNR196616 RXK196610:RXN196616 SHG196610:SHJ196616 SRC196610:SRF196616 TAY196610:TBB196616 TKU196610:TKX196616 TUQ196610:TUT196616 UEM196610:UEP196616 UOI196610:UOL196616 UYE196610:UYH196616 VIA196610:VID196616 VRW196610:VRZ196616 WBS196610:WBV196616 WLO196610:WLR196616 WVK196610:WVN196616 C262146:F262152 IY262146:JB262152 SU262146:SX262152 ACQ262146:ACT262152 AMM262146:AMP262152 AWI262146:AWL262152 BGE262146:BGH262152 BQA262146:BQD262152 BZW262146:BZZ262152 CJS262146:CJV262152 CTO262146:CTR262152 DDK262146:DDN262152 DNG262146:DNJ262152 DXC262146:DXF262152 EGY262146:EHB262152 EQU262146:EQX262152 FAQ262146:FAT262152 FKM262146:FKP262152 FUI262146:FUL262152 GEE262146:GEH262152 GOA262146:GOD262152 GXW262146:GXZ262152 HHS262146:HHV262152 HRO262146:HRR262152 IBK262146:IBN262152 ILG262146:ILJ262152 IVC262146:IVF262152 JEY262146:JFB262152 JOU262146:JOX262152 JYQ262146:JYT262152 KIM262146:KIP262152 KSI262146:KSL262152 LCE262146:LCH262152 LMA262146:LMD262152 LVW262146:LVZ262152 MFS262146:MFV262152 MPO262146:MPR262152 MZK262146:MZN262152 NJG262146:NJJ262152 NTC262146:NTF262152 OCY262146:ODB262152 OMU262146:OMX262152 OWQ262146:OWT262152 PGM262146:PGP262152 PQI262146:PQL262152 QAE262146:QAH262152 QKA262146:QKD262152 QTW262146:QTZ262152 RDS262146:RDV262152 RNO262146:RNR262152 RXK262146:RXN262152 SHG262146:SHJ262152 SRC262146:SRF262152 TAY262146:TBB262152 TKU262146:TKX262152 TUQ262146:TUT262152 UEM262146:UEP262152 UOI262146:UOL262152 UYE262146:UYH262152 VIA262146:VID262152 VRW262146:VRZ262152 WBS262146:WBV262152 WLO262146:WLR262152 WVK262146:WVN262152 C327682:F327688 IY327682:JB327688 SU327682:SX327688 ACQ327682:ACT327688 AMM327682:AMP327688 AWI327682:AWL327688 BGE327682:BGH327688 BQA327682:BQD327688 BZW327682:BZZ327688 CJS327682:CJV327688 CTO327682:CTR327688 DDK327682:DDN327688 DNG327682:DNJ327688 DXC327682:DXF327688 EGY327682:EHB327688 EQU327682:EQX327688 FAQ327682:FAT327688 FKM327682:FKP327688 FUI327682:FUL327688 GEE327682:GEH327688 GOA327682:GOD327688 GXW327682:GXZ327688 HHS327682:HHV327688 HRO327682:HRR327688 IBK327682:IBN327688 ILG327682:ILJ327688 IVC327682:IVF327688 JEY327682:JFB327688 JOU327682:JOX327688 JYQ327682:JYT327688 KIM327682:KIP327688 KSI327682:KSL327688 LCE327682:LCH327688 LMA327682:LMD327688 LVW327682:LVZ327688 MFS327682:MFV327688 MPO327682:MPR327688 MZK327682:MZN327688 NJG327682:NJJ327688 NTC327682:NTF327688 OCY327682:ODB327688 OMU327682:OMX327688 OWQ327682:OWT327688 PGM327682:PGP327688 PQI327682:PQL327688 QAE327682:QAH327688 QKA327682:QKD327688 QTW327682:QTZ327688 RDS327682:RDV327688 RNO327682:RNR327688 RXK327682:RXN327688 SHG327682:SHJ327688 SRC327682:SRF327688 TAY327682:TBB327688 TKU327682:TKX327688 TUQ327682:TUT327688 UEM327682:UEP327688 UOI327682:UOL327688 UYE327682:UYH327688 VIA327682:VID327688 VRW327682:VRZ327688 WBS327682:WBV327688 WLO327682:WLR327688 WVK327682:WVN327688 C393218:F393224 IY393218:JB393224 SU393218:SX393224 ACQ393218:ACT393224 AMM393218:AMP393224 AWI393218:AWL393224 BGE393218:BGH393224 BQA393218:BQD393224 BZW393218:BZZ393224 CJS393218:CJV393224 CTO393218:CTR393224 DDK393218:DDN393224 DNG393218:DNJ393224 DXC393218:DXF393224 EGY393218:EHB393224 EQU393218:EQX393224 FAQ393218:FAT393224 FKM393218:FKP393224 FUI393218:FUL393224 GEE393218:GEH393224 GOA393218:GOD393224 GXW393218:GXZ393224 HHS393218:HHV393224 HRO393218:HRR393224 IBK393218:IBN393224 ILG393218:ILJ393224 IVC393218:IVF393224 JEY393218:JFB393224 JOU393218:JOX393224 JYQ393218:JYT393224 KIM393218:KIP393224 KSI393218:KSL393224 LCE393218:LCH393224 LMA393218:LMD393224 LVW393218:LVZ393224 MFS393218:MFV393224 MPO393218:MPR393224 MZK393218:MZN393224 NJG393218:NJJ393224 NTC393218:NTF393224 OCY393218:ODB393224 OMU393218:OMX393224 OWQ393218:OWT393224 PGM393218:PGP393224 PQI393218:PQL393224 QAE393218:QAH393224 QKA393218:QKD393224 QTW393218:QTZ393224 RDS393218:RDV393224 RNO393218:RNR393224 RXK393218:RXN393224 SHG393218:SHJ393224 SRC393218:SRF393224 TAY393218:TBB393224 TKU393218:TKX393224 TUQ393218:TUT393224 UEM393218:UEP393224 UOI393218:UOL393224 UYE393218:UYH393224 VIA393218:VID393224 VRW393218:VRZ393224 WBS393218:WBV393224 WLO393218:WLR393224 WVK393218:WVN393224 C458754:F458760 IY458754:JB458760 SU458754:SX458760 ACQ458754:ACT458760 AMM458754:AMP458760 AWI458754:AWL458760 BGE458754:BGH458760 BQA458754:BQD458760 BZW458754:BZZ458760 CJS458754:CJV458760 CTO458754:CTR458760 DDK458754:DDN458760 DNG458754:DNJ458760 DXC458754:DXF458760 EGY458754:EHB458760 EQU458754:EQX458760 FAQ458754:FAT458760 FKM458754:FKP458760 FUI458754:FUL458760 GEE458754:GEH458760 GOA458754:GOD458760 GXW458754:GXZ458760 HHS458754:HHV458760 HRO458754:HRR458760 IBK458754:IBN458760 ILG458754:ILJ458760 IVC458754:IVF458760 JEY458754:JFB458760 JOU458754:JOX458760 JYQ458754:JYT458760 KIM458754:KIP458760 KSI458754:KSL458760 LCE458754:LCH458760 LMA458754:LMD458760 LVW458754:LVZ458760 MFS458754:MFV458760 MPO458754:MPR458760 MZK458754:MZN458760 NJG458754:NJJ458760 NTC458754:NTF458760 OCY458754:ODB458760 OMU458754:OMX458760 OWQ458754:OWT458760 PGM458754:PGP458760 PQI458754:PQL458760 QAE458754:QAH458760 QKA458754:QKD458760 QTW458754:QTZ458760 RDS458754:RDV458760 RNO458754:RNR458760 RXK458754:RXN458760 SHG458754:SHJ458760 SRC458754:SRF458760 TAY458754:TBB458760 TKU458754:TKX458760 TUQ458754:TUT458760 UEM458754:UEP458760 UOI458754:UOL458760 UYE458754:UYH458760 VIA458754:VID458760 VRW458754:VRZ458760 WBS458754:WBV458760 WLO458754:WLR458760 WVK458754:WVN458760 C524290:F524296 IY524290:JB524296 SU524290:SX524296 ACQ524290:ACT524296 AMM524290:AMP524296 AWI524290:AWL524296 BGE524290:BGH524296 BQA524290:BQD524296 BZW524290:BZZ524296 CJS524290:CJV524296 CTO524290:CTR524296 DDK524290:DDN524296 DNG524290:DNJ524296 DXC524290:DXF524296 EGY524290:EHB524296 EQU524290:EQX524296 FAQ524290:FAT524296 FKM524290:FKP524296 FUI524290:FUL524296 GEE524290:GEH524296 GOA524290:GOD524296 GXW524290:GXZ524296 HHS524290:HHV524296 HRO524290:HRR524296 IBK524290:IBN524296 ILG524290:ILJ524296 IVC524290:IVF524296 JEY524290:JFB524296 JOU524290:JOX524296 JYQ524290:JYT524296 KIM524290:KIP524296 KSI524290:KSL524296 LCE524290:LCH524296 LMA524290:LMD524296 LVW524290:LVZ524296 MFS524290:MFV524296 MPO524290:MPR524296 MZK524290:MZN524296 NJG524290:NJJ524296 NTC524290:NTF524296 OCY524290:ODB524296 OMU524290:OMX524296 OWQ524290:OWT524296 PGM524290:PGP524296 PQI524290:PQL524296 QAE524290:QAH524296 QKA524290:QKD524296 QTW524290:QTZ524296 RDS524290:RDV524296 RNO524290:RNR524296 RXK524290:RXN524296 SHG524290:SHJ524296 SRC524290:SRF524296 TAY524290:TBB524296 TKU524290:TKX524296 TUQ524290:TUT524296 UEM524290:UEP524296 UOI524290:UOL524296 UYE524290:UYH524296 VIA524290:VID524296 VRW524290:VRZ524296 WBS524290:WBV524296 WLO524290:WLR524296 WVK524290:WVN524296 C589826:F589832 IY589826:JB589832 SU589826:SX589832 ACQ589826:ACT589832 AMM589826:AMP589832 AWI589826:AWL589832 BGE589826:BGH589832 BQA589826:BQD589832 BZW589826:BZZ589832 CJS589826:CJV589832 CTO589826:CTR589832 DDK589826:DDN589832 DNG589826:DNJ589832 DXC589826:DXF589832 EGY589826:EHB589832 EQU589826:EQX589832 FAQ589826:FAT589832 FKM589826:FKP589832 FUI589826:FUL589832 GEE589826:GEH589832 GOA589826:GOD589832 GXW589826:GXZ589832 HHS589826:HHV589832 HRO589826:HRR589832 IBK589826:IBN589832 ILG589826:ILJ589832 IVC589826:IVF589832 JEY589826:JFB589832 JOU589826:JOX589832 JYQ589826:JYT589832 KIM589826:KIP589832 KSI589826:KSL589832 LCE589826:LCH589832 LMA589826:LMD589832 LVW589826:LVZ589832 MFS589826:MFV589832 MPO589826:MPR589832 MZK589826:MZN589832 NJG589826:NJJ589832 NTC589826:NTF589832 OCY589826:ODB589832 OMU589826:OMX589832 OWQ589826:OWT589832 PGM589826:PGP589832 PQI589826:PQL589832 QAE589826:QAH589832 QKA589826:QKD589832 QTW589826:QTZ589832 RDS589826:RDV589832 RNO589826:RNR589832 RXK589826:RXN589832 SHG589826:SHJ589832 SRC589826:SRF589832 TAY589826:TBB589832 TKU589826:TKX589832 TUQ589826:TUT589832 UEM589826:UEP589832 UOI589826:UOL589832 UYE589826:UYH589832 VIA589826:VID589832 VRW589826:VRZ589832 WBS589826:WBV589832 WLO589826:WLR589832 WVK589826:WVN589832 C655362:F655368 IY655362:JB655368 SU655362:SX655368 ACQ655362:ACT655368 AMM655362:AMP655368 AWI655362:AWL655368 BGE655362:BGH655368 BQA655362:BQD655368 BZW655362:BZZ655368 CJS655362:CJV655368 CTO655362:CTR655368 DDK655362:DDN655368 DNG655362:DNJ655368 DXC655362:DXF655368 EGY655362:EHB655368 EQU655362:EQX655368 FAQ655362:FAT655368 FKM655362:FKP655368 FUI655362:FUL655368 GEE655362:GEH655368 GOA655362:GOD655368 GXW655362:GXZ655368 HHS655362:HHV655368 HRO655362:HRR655368 IBK655362:IBN655368 ILG655362:ILJ655368 IVC655362:IVF655368 JEY655362:JFB655368 JOU655362:JOX655368 JYQ655362:JYT655368 KIM655362:KIP655368 KSI655362:KSL655368 LCE655362:LCH655368 LMA655362:LMD655368 LVW655362:LVZ655368 MFS655362:MFV655368 MPO655362:MPR655368 MZK655362:MZN655368 NJG655362:NJJ655368 NTC655362:NTF655368 OCY655362:ODB655368 OMU655362:OMX655368 OWQ655362:OWT655368 PGM655362:PGP655368 PQI655362:PQL655368 QAE655362:QAH655368 QKA655362:QKD655368 QTW655362:QTZ655368 RDS655362:RDV655368 RNO655362:RNR655368 RXK655362:RXN655368 SHG655362:SHJ655368 SRC655362:SRF655368 TAY655362:TBB655368 TKU655362:TKX655368 TUQ655362:TUT655368 UEM655362:UEP655368 UOI655362:UOL655368 UYE655362:UYH655368 VIA655362:VID655368 VRW655362:VRZ655368 WBS655362:WBV655368 WLO655362:WLR655368 WVK655362:WVN655368 C720898:F720904 IY720898:JB720904 SU720898:SX720904 ACQ720898:ACT720904 AMM720898:AMP720904 AWI720898:AWL720904 BGE720898:BGH720904 BQA720898:BQD720904 BZW720898:BZZ720904 CJS720898:CJV720904 CTO720898:CTR720904 DDK720898:DDN720904 DNG720898:DNJ720904 DXC720898:DXF720904 EGY720898:EHB720904 EQU720898:EQX720904 FAQ720898:FAT720904 FKM720898:FKP720904 FUI720898:FUL720904 GEE720898:GEH720904 GOA720898:GOD720904 GXW720898:GXZ720904 HHS720898:HHV720904 HRO720898:HRR720904 IBK720898:IBN720904 ILG720898:ILJ720904 IVC720898:IVF720904 JEY720898:JFB720904 JOU720898:JOX720904 JYQ720898:JYT720904 KIM720898:KIP720904 KSI720898:KSL720904 LCE720898:LCH720904 LMA720898:LMD720904 LVW720898:LVZ720904 MFS720898:MFV720904 MPO720898:MPR720904 MZK720898:MZN720904 NJG720898:NJJ720904 NTC720898:NTF720904 OCY720898:ODB720904 OMU720898:OMX720904 OWQ720898:OWT720904 PGM720898:PGP720904 PQI720898:PQL720904 QAE720898:QAH720904 QKA720898:QKD720904 QTW720898:QTZ720904 RDS720898:RDV720904 RNO720898:RNR720904 RXK720898:RXN720904 SHG720898:SHJ720904 SRC720898:SRF720904 TAY720898:TBB720904 TKU720898:TKX720904 TUQ720898:TUT720904 UEM720898:UEP720904 UOI720898:UOL720904 UYE720898:UYH720904 VIA720898:VID720904 VRW720898:VRZ720904 WBS720898:WBV720904 WLO720898:WLR720904 WVK720898:WVN720904 C786434:F786440 IY786434:JB786440 SU786434:SX786440 ACQ786434:ACT786440 AMM786434:AMP786440 AWI786434:AWL786440 BGE786434:BGH786440 BQA786434:BQD786440 BZW786434:BZZ786440 CJS786434:CJV786440 CTO786434:CTR786440 DDK786434:DDN786440 DNG786434:DNJ786440 DXC786434:DXF786440 EGY786434:EHB786440 EQU786434:EQX786440 FAQ786434:FAT786440 FKM786434:FKP786440 FUI786434:FUL786440 GEE786434:GEH786440 GOA786434:GOD786440 GXW786434:GXZ786440 HHS786434:HHV786440 HRO786434:HRR786440 IBK786434:IBN786440 ILG786434:ILJ786440 IVC786434:IVF786440 JEY786434:JFB786440 JOU786434:JOX786440 JYQ786434:JYT786440 KIM786434:KIP786440 KSI786434:KSL786440 LCE786434:LCH786440 LMA786434:LMD786440 LVW786434:LVZ786440 MFS786434:MFV786440 MPO786434:MPR786440 MZK786434:MZN786440 NJG786434:NJJ786440 NTC786434:NTF786440 OCY786434:ODB786440 OMU786434:OMX786440 OWQ786434:OWT786440 PGM786434:PGP786440 PQI786434:PQL786440 QAE786434:QAH786440 QKA786434:QKD786440 QTW786434:QTZ786440 RDS786434:RDV786440 RNO786434:RNR786440 RXK786434:RXN786440 SHG786434:SHJ786440 SRC786434:SRF786440 TAY786434:TBB786440 TKU786434:TKX786440 TUQ786434:TUT786440 UEM786434:UEP786440 UOI786434:UOL786440 UYE786434:UYH786440 VIA786434:VID786440 VRW786434:VRZ786440 WBS786434:WBV786440 WLO786434:WLR786440 WVK786434:WVN786440 C851970:F851976 IY851970:JB851976 SU851970:SX851976 ACQ851970:ACT851976 AMM851970:AMP851976 AWI851970:AWL851976 BGE851970:BGH851976 BQA851970:BQD851976 BZW851970:BZZ851976 CJS851970:CJV851976 CTO851970:CTR851976 DDK851970:DDN851976 DNG851970:DNJ851976 DXC851970:DXF851976 EGY851970:EHB851976 EQU851970:EQX851976 FAQ851970:FAT851976 FKM851970:FKP851976 FUI851970:FUL851976 GEE851970:GEH851976 GOA851970:GOD851976 GXW851970:GXZ851976 HHS851970:HHV851976 HRO851970:HRR851976 IBK851970:IBN851976 ILG851970:ILJ851976 IVC851970:IVF851976 JEY851970:JFB851976 JOU851970:JOX851976 JYQ851970:JYT851976 KIM851970:KIP851976 KSI851970:KSL851976 LCE851970:LCH851976 LMA851970:LMD851976 LVW851970:LVZ851976 MFS851970:MFV851976 MPO851970:MPR851976 MZK851970:MZN851976 NJG851970:NJJ851976 NTC851970:NTF851976 OCY851970:ODB851976 OMU851970:OMX851976 OWQ851970:OWT851976 PGM851970:PGP851976 PQI851970:PQL851976 QAE851970:QAH851976 QKA851970:QKD851976 QTW851970:QTZ851976 RDS851970:RDV851976 RNO851970:RNR851976 RXK851970:RXN851976 SHG851970:SHJ851976 SRC851970:SRF851976 TAY851970:TBB851976 TKU851970:TKX851976 TUQ851970:TUT851976 UEM851970:UEP851976 UOI851970:UOL851976 UYE851970:UYH851976 VIA851970:VID851976 VRW851970:VRZ851976 WBS851970:WBV851976 WLO851970:WLR851976 WVK851970:WVN851976 C917506:F917512 IY917506:JB917512 SU917506:SX917512 ACQ917506:ACT917512 AMM917506:AMP917512 AWI917506:AWL917512 BGE917506:BGH917512 BQA917506:BQD917512 BZW917506:BZZ917512 CJS917506:CJV917512 CTO917506:CTR917512 DDK917506:DDN917512 DNG917506:DNJ917512 DXC917506:DXF917512 EGY917506:EHB917512 EQU917506:EQX917512 FAQ917506:FAT917512 FKM917506:FKP917512 FUI917506:FUL917512 GEE917506:GEH917512 GOA917506:GOD917512 GXW917506:GXZ917512 HHS917506:HHV917512 HRO917506:HRR917512 IBK917506:IBN917512 ILG917506:ILJ917512 IVC917506:IVF917512 JEY917506:JFB917512 JOU917506:JOX917512 JYQ917506:JYT917512 KIM917506:KIP917512 KSI917506:KSL917512 LCE917506:LCH917512 LMA917506:LMD917512 LVW917506:LVZ917512 MFS917506:MFV917512 MPO917506:MPR917512 MZK917506:MZN917512 NJG917506:NJJ917512 NTC917506:NTF917512 OCY917506:ODB917512 OMU917506:OMX917512 OWQ917506:OWT917512 PGM917506:PGP917512 PQI917506:PQL917512 QAE917506:QAH917512 QKA917506:QKD917512 QTW917506:QTZ917512 RDS917506:RDV917512 RNO917506:RNR917512 RXK917506:RXN917512 SHG917506:SHJ917512 SRC917506:SRF917512 TAY917506:TBB917512 TKU917506:TKX917512 TUQ917506:TUT917512 UEM917506:UEP917512 UOI917506:UOL917512 UYE917506:UYH917512 VIA917506:VID917512 VRW917506:VRZ917512 WBS917506:WBV917512 WLO917506:WLR917512 WVK917506:WVN917512 C983042:F983048 IY983042:JB983048 SU983042:SX983048 ACQ983042:ACT983048 AMM983042:AMP983048 AWI983042:AWL983048 BGE983042:BGH983048 BQA983042:BQD983048 BZW983042:BZZ983048 CJS983042:CJV983048 CTO983042:CTR983048 DDK983042:DDN983048 DNG983042:DNJ983048 DXC983042:DXF983048 EGY983042:EHB983048 EQU983042:EQX983048 FAQ983042:FAT983048 FKM983042:FKP983048 FUI983042:FUL983048 GEE983042:GEH983048 GOA983042:GOD983048 GXW983042:GXZ983048 HHS983042:HHV983048 HRO983042:HRR983048 IBK983042:IBN983048 ILG983042:ILJ983048 IVC983042:IVF983048 JEY983042:JFB983048 JOU983042:JOX983048 JYQ983042:JYT983048 KIM983042:KIP983048 KSI983042:KSL983048 LCE983042:LCH983048 LMA983042:LMD983048 LVW983042:LVZ983048 MFS983042:MFV983048 MPO983042:MPR983048 MZK983042:MZN983048 NJG983042:NJJ983048 NTC983042:NTF983048 OCY983042:ODB983048 OMU983042:OMX983048 OWQ983042:OWT983048 PGM983042:PGP983048 PQI983042:PQL983048 QAE983042:QAH983048 QKA983042:QKD983048 QTW983042:QTZ983048 RDS983042:RDV983048 RNO983042:RNR983048 RXK983042:RXN983048 SHG983042:SHJ983048 SRC983042:SRF983048 TAY983042:TBB983048 TKU983042:TKX983048 TUQ983042:TUT983048 UEM983042:UEP983048 UOI983042:UOL983048 UYE983042:UYH983048 VIA983042:VID983048 VRW983042:VRZ983048 WBS983042:WBV983048 WLO983042:WLR983048 WVK983042:WVN983048 H11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E41:F41 JA41:JB41 SW41:SX41 ACS41:ACT41 AMO41:AMP41 AWK41:AWL41 BGG41:BGH41 BQC41:BQD41 BZY41:BZZ41 CJU41:CJV41 CTQ41:CTR41 DDM41:DDN41 DNI41:DNJ41 DXE41:DXF41 EHA41:EHB41 EQW41:EQX41 FAS41:FAT41 FKO41:FKP41 FUK41:FUL41 GEG41:GEH41 GOC41:GOD41 GXY41:GXZ41 HHU41:HHV41 HRQ41:HRR41 IBM41:IBN41 ILI41:ILJ41 IVE41:IVF41 JFA41:JFB41 JOW41:JOX41 JYS41:JYT41 KIO41:KIP41 KSK41:KSL41 LCG41:LCH41 LMC41:LMD41 LVY41:LVZ41 MFU41:MFV41 MPQ41:MPR41 MZM41:MZN41 NJI41:NJJ41 NTE41:NTF41 ODA41:ODB41 OMW41:OMX41 OWS41:OWT41 PGO41:PGP41 PQK41:PQL41 QAG41:QAH41 QKC41:QKD41 QTY41:QTZ41 RDU41:RDV41 RNQ41:RNR41 RXM41:RXN41 SHI41:SHJ41 SRE41:SRF41 TBA41:TBB41 TKW41:TKX41 TUS41:TUT41 UEO41:UEP41 UOK41:UOL41 UYG41:UYH41 VIC41:VID41 VRY41:VRZ41 WBU41:WBV41 WLQ41:WLR41 WVM41:WVN41 E65577:F65577 JA65577:JB65577 SW65577:SX65577 ACS65577:ACT65577 AMO65577:AMP65577 AWK65577:AWL65577 BGG65577:BGH65577 BQC65577:BQD65577 BZY65577:BZZ65577 CJU65577:CJV65577 CTQ65577:CTR65577 DDM65577:DDN65577 DNI65577:DNJ65577 DXE65577:DXF65577 EHA65577:EHB65577 EQW65577:EQX65577 FAS65577:FAT65577 FKO65577:FKP65577 FUK65577:FUL65577 GEG65577:GEH65577 GOC65577:GOD65577 GXY65577:GXZ65577 HHU65577:HHV65577 HRQ65577:HRR65577 IBM65577:IBN65577 ILI65577:ILJ65577 IVE65577:IVF65577 JFA65577:JFB65577 JOW65577:JOX65577 JYS65577:JYT65577 KIO65577:KIP65577 KSK65577:KSL65577 LCG65577:LCH65577 LMC65577:LMD65577 LVY65577:LVZ65577 MFU65577:MFV65577 MPQ65577:MPR65577 MZM65577:MZN65577 NJI65577:NJJ65577 NTE65577:NTF65577 ODA65577:ODB65577 OMW65577:OMX65577 OWS65577:OWT65577 PGO65577:PGP65577 PQK65577:PQL65577 QAG65577:QAH65577 QKC65577:QKD65577 QTY65577:QTZ65577 RDU65577:RDV65577 RNQ65577:RNR65577 RXM65577:RXN65577 SHI65577:SHJ65577 SRE65577:SRF65577 TBA65577:TBB65577 TKW65577:TKX65577 TUS65577:TUT65577 UEO65577:UEP65577 UOK65577:UOL65577 UYG65577:UYH65577 VIC65577:VID65577 VRY65577:VRZ65577 WBU65577:WBV65577 WLQ65577:WLR65577 WVM65577:WVN65577 E131113:F131113 JA131113:JB131113 SW131113:SX131113 ACS131113:ACT131113 AMO131113:AMP131113 AWK131113:AWL131113 BGG131113:BGH131113 BQC131113:BQD131113 BZY131113:BZZ131113 CJU131113:CJV131113 CTQ131113:CTR131113 DDM131113:DDN131113 DNI131113:DNJ131113 DXE131113:DXF131113 EHA131113:EHB131113 EQW131113:EQX131113 FAS131113:FAT131113 FKO131113:FKP131113 FUK131113:FUL131113 GEG131113:GEH131113 GOC131113:GOD131113 GXY131113:GXZ131113 HHU131113:HHV131113 HRQ131113:HRR131113 IBM131113:IBN131113 ILI131113:ILJ131113 IVE131113:IVF131113 JFA131113:JFB131113 JOW131113:JOX131113 JYS131113:JYT131113 KIO131113:KIP131113 KSK131113:KSL131113 LCG131113:LCH131113 LMC131113:LMD131113 LVY131113:LVZ131113 MFU131113:MFV131113 MPQ131113:MPR131113 MZM131113:MZN131113 NJI131113:NJJ131113 NTE131113:NTF131113 ODA131113:ODB131113 OMW131113:OMX131113 OWS131113:OWT131113 PGO131113:PGP131113 PQK131113:PQL131113 QAG131113:QAH131113 QKC131113:QKD131113 QTY131113:QTZ131113 RDU131113:RDV131113 RNQ131113:RNR131113 RXM131113:RXN131113 SHI131113:SHJ131113 SRE131113:SRF131113 TBA131113:TBB131113 TKW131113:TKX131113 TUS131113:TUT131113 UEO131113:UEP131113 UOK131113:UOL131113 UYG131113:UYH131113 VIC131113:VID131113 VRY131113:VRZ131113 WBU131113:WBV131113 WLQ131113:WLR131113 WVM131113:WVN131113 E196649:F196649 JA196649:JB196649 SW196649:SX196649 ACS196649:ACT196649 AMO196649:AMP196649 AWK196649:AWL196649 BGG196649:BGH196649 BQC196649:BQD196649 BZY196649:BZZ196649 CJU196649:CJV196649 CTQ196649:CTR196649 DDM196649:DDN196649 DNI196649:DNJ196649 DXE196649:DXF196649 EHA196649:EHB196649 EQW196649:EQX196649 FAS196649:FAT196649 FKO196649:FKP196649 FUK196649:FUL196649 GEG196649:GEH196649 GOC196649:GOD196649 GXY196649:GXZ196649 HHU196649:HHV196649 HRQ196649:HRR196649 IBM196649:IBN196649 ILI196649:ILJ196649 IVE196649:IVF196649 JFA196649:JFB196649 JOW196649:JOX196649 JYS196649:JYT196649 KIO196649:KIP196649 KSK196649:KSL196649 LCG196649:LCH196649 LMC196649:LMD196649 LVY196649:LVZ196649 MFU196649:MFV196649 MPQ196649:MPR196649 MZM196649:MZN196649 NJI196649:NJJ196649 NTE196649:NTF196649 ODA196649:ODB196649 OMW196649:OMX196649 OWS196649:OWT196649 PGO196649:PGP196649 PQK196649:PQL196649 QAG196649:QAH196649 QKC196649:QKD196649 QTY196649:QTZ196649 RDU196649:RDV196649 RNQ196649:RNR196649 RXM196649:RXN196649 SHI196649:SHJ196649 SRE196649:SRF196649 TBA196649:TBB196649 TKW196649:TKX196649 TUS196649:TUT196649 UEO196649:UEP196649 UOK196649:UOL196649 UYG196649:UYH196649 VIC196649:VID196649 VRY196649:VRZ196649 WBU196649:WBV196649 WLQ196649:WLR196649 WVM196649:WVN196649 E262185:F262185 JA262185:JB262185 SW262185:SX262185 ACS262185:ACT262185 AMO262185:AMP262185 AWK262185:AWL262185 BGG262185:BGH262185 BQC262185:BQD262185 BZY262185:BZZ262185 CJU262185:CJV262185 CTQ262185:CTR262185 DDM262185:DDN262185 DNI262185:DNJ262185 DXE262185:DXF262185 EHA262185:EHB262185 EQW262185:EQX262185 FAS262185:FAT262185 FKO262185:FKP262185 FUK262185:FUL262185 GEG262185:GEH262185 GOC262185:GOD262185 GXY262185:GXZ262185 HHU262185:HHV262185 HRQ262185:HRR262185 IBM262185:IBN262185 ILI262185:ILJ262185 IVE262185:IVF262185 JFA262185:JFB262185 JOW262185:JOX262185 JYS262185:JYT262185 KIO262185:KIP262185 KSK262185:KSL262185 LCG262185:LCH262185 LMC262185:LMD262185 LVY262185:LVZ262185 MFU262185:MFV262185 MPQ262185:MPR262185 MZM262185:MZN262185 NJI262185:NJJ262185 NTE262185:NTF262185 ODA262185:ODB262185 OMW262185:OMX262185 OWS262185:OWT262185 PGO262185:PGP262185 PQK262185:PQL262185 QAG262185:QAH262185 QKC262185:QKD262185 QTY262185:QTZ262185 RDU262185:RDV262185 RNQ262185:RNR262185 RXM262185:RXN262185 SHI262185:SHJ262185 SRE262185:SRF262185 TBA262185:TBB262185 TKW262185:TKX262185 TUS262185:TUT262185 UEO262185:UEP262185 UOK262185:UOL262185 UYG262185:UYH262185 VIC262185:VID262185 VRY262185:VRZ262185 WBU262185:WBV262185 WLQ262185:WLR262185 WVM262185:WVN262185 E327721:F327721 JA327721:JB327721 SW327721:SX327721 ACS327721:ACT327721 AMO327721:AMP327721 AWK327721:AWL327721 BGG327721:BGH327721 BQC327721:BQD327721 BZY327721:BZZ327721 CJU327721:CJV327721 CTQ327721:CTR327721 DDM327721:DDN327721 DNI327721:DNJ327721 DXE327721:DXF327721 EHA327721:EHB327721 EQW327721:EQX327721 FAS327721:FAT327721 FKO327721:FKP327721 FUK327721:FUL327721 GEG327721:GEH327721 GOC327721:GOD327721 GXY327721:GXZ327721 HHU327721:HHV327721 HRQ327721:HRR327721 IBM327721:IBN327721 ILI327721:ILJ327721 IVE327721:IVF327721 JFA327721:JFB327721 JOW327721:JOX327721 JYS327721:JYT327721 KIO327721:KIP327721 KSK327721:KSL327721 LCG327721:LCH327721 LMC327721:LMD327721 LVY327721:LVZ327721 MFU327721:MFV327721 MPQ327721:MPR327721 MZM327721:MZN327721 NJI327721:NJJ327721 NTE327721:NTF327721 ODA327721:ODB327721 OMW327721:OMX327721 OWS327721:OWT327721 PGO327721:PGP327721 PQK327721:PQL327721 QAG327721:QAH327721 QKC327721:QKD327721 QTY327721:QTZ327721 RDU327721:RDV327721 RNQ327721:RNR327721 RXM327721:RXN327721 SHI327721:SHJ327721 SRE327721:SRF327721 TBA327721:TBB327721 TKW327721:TKX327721 TUS327721:TUT327721 UEO327721:UEP327721 UOK327721:UOL327721 UYG327721:UYH327721 VIC327721:VID327721 VRY327721:VRZ327721 WBU327721:WBV327721 WLQ327721:WLR327721 WVM327721:WVN327721 E393257:F393257 JA393257:JB393257 SW393257:SX393257 ACS393257:ACT393257 AMO393257:AMP393257 AWK393257:AWL393257 BGG393257:BGH393257 BQC393257:BQD393257 BZY393257:BZZ393257 CJU393257:CJV393257 CTQ393257:CTR393257 DDM393257:DDN393257 DNI393257:DNJ393257 DXE393257:DXF393257 EHA393257:EHB393257 EQW393257:EQX393257 FAS393257:FAT393257 FKO393257:FKP393257 FUK393257:FUL393257 GEG393257:GEH393257 GOC393257:GOD393257 GXY393257:GXZ393257 HHU393257:HHV393257 HRQ393257:HRR393257 IBM393257:IBN393257 ILI393257:ILJ393257 IVE393257:IVF393257 JFA393257:JFB393257 JOW393257:JOX393257 JYS393257:JYT393257 KIO393257:KIP393257 KSK393257:KSL393257 LCG393257:LCH393257 LMC393257:LMD393257 LVY393257:LVZ393257 MFU393257:MFV393257 MPQ393257:MPR393257 MZM393257:MZN393257 NJI393257:NJJ393257 NTE393257:NTF393257 ODA393257:ODB393257 OMW393257:OMX393257 OWS393257:OWT393257 PGO393257:PGP393257 PQK393257:PQL393257 QAG393257:QAH393257 QKC393257:QKD393257 QTY393257:QTZ393257 RDU393257:RDV393257 RNQ393257:RNR393257 RXM393257:RXN393257 SHI393257:SHJ393257 SRE393257:SRF393257 TBA393257:TBB393257 TKW393257:TKX393257 TUS393257:TUT393257 UEO393257:UEP393257 UOK393257:UOL393257 UYG393257:UYH393257 VIC393257:VID393257 VRY393257:VRZ393257 WBU393257:WBV393257 WLQ393257:WLR393257 WVM393257:WVN393257 E458793:F458793 JA458793:JB458793 SW458793:SX458793 ACS458793:ACT458793 AMO458793:AMP458793 AWK458793:AWL458793 BGG458793:BGH458793 BQC458793:BQD458793 BZY458793:BZZ458793 CJU458793:CJV458793 CTQ458793:CTR458793 DDM458793:DDN458793 DNI458793:DNJ458793 DXE458793:DXF458793 EHA458793:EHB458793 EQW458793:EQX458793 FAS458793:FAT458793 FKO458793:FKP458793 FUK458793:FUL458793 GEG458793:GEH458793 GOC458793:GOD458793 GXY458793:GXZ458793 HHU458793:HHV458793 HRQ458793:HRR458793 IBM458793:IBN458793 ILI458793:ILJ458793 IVE458793:IVF458793 JFA458793:JFB458793 JOW458793:JOX458793 JYS458793:JYT458793 KIO458793:KIP458793 KSK458793:KSL458793 LCG458793:LCH458793 LMC458793:LMD458793 LVY458793:LVZ458793 MFU458793:MFV458793 MPQ458793:MPR458793 MZM458793:MZN458793 NJI458793:NJJ458793 NTE458793:NTF458793 ODA458793:ODB458793 OMW458793:OMX458793 OWS458793:OWT458793 PGO458793:PGP458793 PQK458793:PQL458793 QAG458793:QAH458793 QKC458793:QKD458793 QTY458793:QTZ458793 RDU458793:RDV458793 RNQ458793:RNR458793 RXM458793:RXN458793 SHI458793:SHJ458793 SRE458793:SRF458793 TBA458793:TBB458793 TKW458793:TKX458793 TUS458793:TUT458793 UEO458793:UEP458793 UOK458793:UOL458793 UYG458793:UYH458793 VIC458793:VID458793 VRY458793:VRZ458793 WBU458793:WBV458793 WLQ458793:WLR458793 WVM458793:WVN458793 E524329:F524329 JA524329:JB524329 SW524329:SX524329 ACS524329:ACT524329 AMO524329:AMP524329 AWK524329:AWL524329 BGG524329:BGH524329 BQC524329:BQD524329 BZY524329:BZZ524329 CJU524329:CJV524329 CTQ524329:CTR524329 DDM524329:DDN524329 DNI524329:DNJ524329 DXE524329:DXF524329 EHA524329:EHB524329 EQW524329:EQX524329 FAS524329:FAT524329 FKO524329:FKP524329 FUK524329:FUL524329 GEG524329:GEH524329 GOC524329:GOD524329 GXY524329:GXZ524329 HHU524329:HHV524329 HRQ524329:HRR524329 IBM524329:IBN524329 ILI524329:ILJ524329 IVE524329:IVF524329 JFA524329:JFB524329 JOW524329:JOX524329 JYS524329:JYT524329 KIO524329:KIP524329 KSK524329:KSL524329 LCG524329:LCH524329 LMC524329:LMD524329 LVY524329:LVZ524329 MFU524329:MFV524329 MPQ524329:MPR524329 MZM524329:MZN524329 NJI524329:NJJ524329 NTE524329:NTF524329 ODA524329:ODB524329 OMW524329:OMX524329 OWS524329:OWT524329 PGO524329:PGP524329 PQK524329:PQL524329 QAG524329:QAH524329 QKC524329:QKD524329 QTY524329:QTZ524329 RDU524329:RDV524329 RNQ524329:RNR524329 RXM524329:RXN524329 SHI524329:SHJ524329 SRE524329:SRF524329 TBA524329:TBB524329 TKW524329:TKX524329 TUS524329:TUT524329 UEO524329:UEP524329 UOK524329:UOL524329 UYG524329:UYH524329 VIC524329:VID524329 VRY524329:VRZ524329 WBU524329:WBV524329 WLQ524329:WLR524329 WVM524329:WVN524329 E589865:F589865 JA589865:JB589865 SW589865:SX589865 ACS589865:ACT589865 AMO589865:AMP589865 AWK589865:AWL589865 BGG589865:BGH589865 BQC589865:BQD589865 BZY589865:BZZ589865 CJU589865:CJV589865 CTQ589865:CTR589865 DDM589865:DDN589865 DNI589865:DNJ589865 DXE589865:DXF589865 EHA589865:EHB589865 EQW589865:EQX589865 FAS589865:FAT589865 FKO589865:FKP589865 FUK589865:FUL589865 GEG589865:GEH589865 GOC589865:GOD589865 GXY589865:GXZ589865 HHU589865:HHV589865 HRQ589865:HRR589865 IBM589865:IBN589865 ILI589865:ILJ589865 IVE589865:IVF589865 JFA589865:JFB589865 JOW589865:JOX589865 JYS589865:JYT589865 KIO589865:KIP589865 KSK589865:KSL589865 LCG589865:LCH589865 LMC589865:LMD589865 LVY589865:LVZ589865 MFU589865:MFV589865 MPQ589865:MPR589865 MZM589865:MZN589865 NJI589865:NJJ589865 NTE589865:NTF589865 ODA589865:ODB589865 OMW589865:OMX589865 OWS589865:OWT589865 PGO589865:PGP589865 PQK589865:PQL589865 QAG589865:QAH589865 QKC589865:QKD589865 QTY589865:QTZ589865 RDU589865:RDV589865 RNQ589865:RNR589865 RXM589865:RXN589865 SHI589865:SHJ589865 SRE589865:SRF589865 TBA589865:TBB589865 TKW589865:TKX589865 TUS589865:TUT589865 UEO589865:UEP589865 UOK589865:UOL589865 UYG589865:UYH589865 VIC589865:VID589865 VRY589865:VRZ589865 WBU589865:WBV589865 WLQ589865:WLR589865 WVM589865:WVN589865 E655401:F655401 JA655401:JB655401 SW655401:SX655401 ACS655401:ACT655401 AMO655401:AMP655401 AWK655401:AWL655401 BGG655401:BGH655401 BQC655401:BQD655401 BZY655401:BZZ655401 CJU655401:CJV655401 CTQ655401:CTR655401 DDM655401:DDN655401 DNI655401:DNJ655401 DXE655401:DXF655401 EHA655401:EHB655401 EQW655401:EQX655401 FAS655401:FAT655401 FKO655401:FKP655401 FUK655401:FUL655401 GEG655401:GEH655401 GOC655401:GOD655401 GXY655401:GXZ655401 HHU655401:HHV655401 HRQ655401:HRR655401 IBM655401:IBN655401 ILI655401:ILJ655401 IVE655401:IVF655401 JFA655401:JFB655401 JOW655401:JOX655401 JYS655401:JYT655401 KIO655401:KIP655401 KSK655401:KSL655401 LCG655401:LCH655401 LMC655401:LMD655401 LVY655401:LVZ655401 MFU655401:MFV655401 MPQ655401:MPR655401 MZM655401:MZN655401 NJI655401:NJJ655401 NTE655401:NTF655401 ODA655401:ODB655401 OMW655401:OMX655401 OWS655401:OWT655401 PGO655401:PGP655401 PQK655401:PQL655401 QAG655401:QAH655401 QKC655401:QKD655401 QTY655401:QTZ655401 RDU655401:RDV655401 RNQ655401:RNR655401 RXM655401:RXN655401 SHI655401:SHJ655401 SRE655401:SRF655401 TBA655401:TBB655401 TKW655401:TKX655401 TUS655401:TUT655401 UEO655401:UEP655401 UOK655401:UOL655401 UYG655401:UYH655401 VIC655401:VID655401 VRY655401:VRZ655401 WBU655401:WBV655401 WLQ655401:WLR655401 WVM655401:WVN655401 E720937:F720937 JA720937:JB720937 SW720937:SX720937 ACS720937:ACT720937 AMO720937:AMP720937 AWK720937:AWL720937 BGG720937:BGH720937 BQC720937:BQD720937 BZY720937:BZZ720937 CJU720937:CJV720937 CTQ720937:CTR720937 DDM720937:DDN720937 DNI720937:DNJ720937 DXE720937:DXF720937 EHA720937:EHB720937 EQW720937:EQX720937 FAS720937:FAT720937 FKO720937:FKP720937 FUK720937:FUL720937 GEG720937:GEH720937 GOC720937:GOD720937 GXY720937:GXZ720937 HHU720937:HHV720937 HRQ720937:HRR720937 IBM720937:IBN720937 ILI720937:ILJ720937 IVE720937:IVF720937 JFA720937:JFB720937 JOW720937:JOX720937 JYS720937:JYT720937 KIO720937:KIP720937 KSK720937:KSL720937 LCG720937:LCH720937 LMC720937:LMD720937 LVY720937:LVZ720937 MFU720937:MFV720937 MPQ720937:MPR720937 MZM720937:MZN720937 NJI720937:NJJ720937 NTE720937:NTF720937 ODA720937:ODB720937 OMW720937:OMX720937 OWS720937:OWT720937 PGO720937:PGP720937 PQK720937:PQL720937 QAG720937:QAH720937 QKC720937:QKD720937 QTY720937:QTZ720937 RDU720937:RDV720937 RNQ720937:RNR720937 RXM720937:RXN720937 SHI720937:SHJ720937 SRE720937:SRF720937 TBA720937:TBB720937 TKW720937:TKX720937 TUS720937:TUT720937 UEO720937:UEP720937 UOK720937:UOL720937 UYG720937:UYH720937 VIC720937:VID720937 VRY720937:VRZ720937 WBU720937:WBV720937 WLQ720937:WLR720937 WVM720937:WVN720937 E786473:F786473 JA786473:JB786473 SW786473:SX786473 ACS786473:ACT786473 AMO786473:AMP786473 AWK786473:AWL786473 BGG786473:BGH786473 BQC786473:BQD786473 BZY786473:BZZ786473 CJU786473:CJV786473 CTQ786473:CTR786473 DDM786473:DDN786473 DNI786473:DNJ786473 DXE786473:DXF786473 EHA786473:EHB786473 EQW786473:EQX786473 FAS786473:FAT786473 FKO786473:FKP786473 FUK786473:FUL786473 GEG786473:GEH786473 GOC786473:GOD786473 GXY786473:GXZ786473 HHU786473:HHV786473 HRQ786473:HRR786473 IBM786473:IBN786473 ILI786473:ILJ786473 IVE786473:IVF786473 JFA786473:JFB786473 JOW786473:JOX786473 JYS786473:JYT786473 KIO786473:KIP786473 KSK786473:KSL786473 LCG786473:LCH786473 LMC786473:LMD786473 LVY786473:LVZ786473 MFU786473:MFV786473 MPQ786473:MPR786473 MZM786473:MZN786473 NJI786473:NJJ786473 NTE786473:NTF786473 ODA786473:ODB786473 OMW786473:OMX786473 OWS786473:OWT786473 PGO786473:PGP786473 PQK786473:PQL786473 QAG786473:QAH786473 QKC786473:QKD786473 QTY786473:QTZ786473 RDU786473:RDV786473 RNQ786473:RNR786473 RXM786473:RXN786473 SHI786473:SHJ786473 SRE786473:SRF786473 TBA786473:TBB786473 TKW786473:TKX786473 TUS786473:TUT786473 UEO786473:UEP786473 UOK786473:UOL786473 UYG786473:UYH786473 VIC786473:VID786473 VRY786473:VRZ786473 WBU786473:WBV786473 WLQ786473:WLR786473 WVM786473:WVN786473 E852009:F852009 JA852009:JB852009 SW852009:SX852009 ACS852009:ACT852009 AMO852009:AMP852009 AWK852009:AWL852009 BGG852009:BGH852009 BQC852009:BQD852009 BZY852009:BZZ852009 CJU852009:CJV852009 CTQ852009:CTR852009 DDM852009:DDN852009 DNI852009:DNJ852009 DXE852009:DXF852009 EHA852009:EHB852009 EQW852009:EQX852009 FAS852009:FAT852009 FKO852009:FKP852009 FUK852009:FUL852009 GEG852009:GEH852009 GOC852009:GOD852009 GXY852009:GXZ852009 HHU852009:HHV852009 HRQ852009:HRR852009 IBM852009:IBN852009 ILI852009:ILJ852009 IVE852009:IVF852009 JFA852009:JFB852009 JOW852009:JOX852009 JYS852009:JYT852009 KIO852009:KIP852009 KSK852009:KSL852009 LCG852009:LCH852009 LMC852009:LMD852009 LVY852009:LVZ852009 MFU852009:MFV852009 MPQ852009:MPR852009 MZM852009:MZN852009 NJI852009:NJJ852009 NTE852009:NTF852009 ODA852009:ODB852009 OMW852009:OMX852009 OWS852009:OWT852009 PGO852009:PGP852009 PQK852009:PQL852009 QAG852009:QAH852009 QKC852009:QKD852009 QTY852009:QTZ852009 RDU852009:RDV852009 RNQ852009:RNR852009 RXM852009:RXN852009 SHI852009:SHJ852009 SRE852009:SRF852009 TBA852009:TBB852009 TKW852009:TKX852009 TUS852009:TUT852009 UEO852009:UEP852009 UOK852009:UOL852009 UYG852009:UYH852009 VIC852009:VID852009 VRY852009:VRZ852009 WBU852009:WBV852009 WLQ852009:WLR852009 WVM852009:WVN852009 E917545:F917545 JA917545:JB917545 SW917545:SX917545 ACS917545:ACT917545 AMO917545:AMP917545 AWK917545:AWL917545 BGG917545:BGH917545 BQC917545:BQD917545 BZY917545:BZZ917545 CJU917545:CJV917545 CTQ917545:CTR917545 DDM917545:DDN917545 DNI917545:DNJ917545 DXE917545:DXF917545 EHA917545:EHB917545 EQW917545:EQX917545 FAS917545:FAT917545 FKO917545:FKP917545 FUK917545:FUL917545 GEG917545:GEH917545 GOC917545:GOD917545 GXY917545:GXZ917545 HHU917545:HHV917545 HRQ917545:HRR917545 IBM917545:IBN917545 ILI917545:ILJ917545 IVE917545:IVF917545 JFA917545:JFB917545 JOW917545:JOX917545 JYS917545:JYT917545 KIO917545:KIP917545 KSK917545:KSL917545 LCG917545:LCH917545 LMC917545:LMD917545 LVY917545:LVZ917545 MFU917545:MFV917545 MPQ917545:MPR917545 MZM917545:MZN917545 NJI917545:NJJ917545 NTE917545:NTF917545 ODA917545:ODB917545 OMW917545:OMX917545 OWS917545:OWT917545 PGO917545:PGP917545 PQK917545:PQL917545 QAG917545:QAH917545 QKC917545:QKD917545 QTY917545:QTZ917545 RDU917545:RDV917545 RNQ917545:RNR917545 RXM917545:RXN917545 SHI917545:SHJ917545 SRE917545:SRF917545 TBA917545:TBB917545 TKW917545:TKX917545 TUS917545:TUT917545 UEO917545:UEP917545 UOK917545:UOL917545 UYG917545:UYH917545 VIC917545:VID917545 VRY917545:VRZ917545 WBU917545:WBV917545 WLQ917545:WLR917545 WVM917545:WVN917545 E983081:F983081 JA983081:JB983081 SW983081:SX983081 ACS983081:ACT983081 AMO983081:AMP983081 AWK983081:AWL983081 BGG983081:BGH983081 BQC983081:BQD983081 BZY983081:BZZ983081 CJU983081:CJV983081 CTQ983081:CTR983081 DDM983081:DDN983081 DNI983081:DNJ983081 DXE983081:DXF983081 EHA983081:EHB983081 EQW983081:EQX983081 FAS983081:FAT983081 FKO983081:FKP983081 FUK983081:FUL983081 GEG983081:GEH983081 GOC983081:GOD983081 GXY983081:GXZ983081 HHU983081:HHV983081 HRQ983081:HRR983081 IBM983081:IBN983081 ILI983081:ILJ983081 IVE983081:IVF983081 JFA983081:JFB983081 JOW983081:JOX983081 JYS983081:JYT983081 KIO983081:KIP983081 KSK983081:KSL983081 LCG983081:LCH983081 LMC983081:LMD983081 LVY983081:LVZ983081 MFU983081:MFV983081 MPQ983081:MPR983081 MZM983081:MZN983081 NJI983081:NJJ983081 NTE983081:NTF983081 ODA983081:ODB983081 OMW983081:OMX983081 OWS983081:OWT983081 PGO983081:PGP983081 PQK983081:PQL983081 QAG983081:QAH983081 QKC983081:QKD983081 QTY983081:QTZ983081 RDU983081:RDV983081 RNQ983081:RNR983081 RXM983081:RXN983081 SHI983081:SHJ983081 SRE983081:SRF983081 TBA983081:TBB983081 TKW983081:TKX983081 TUS983081:TUT983081 UEO983081:UEP983081 UOK983081:UOL983081 UYG983081:UYH983081 VIC983081:VID983081 VRY983081:VRZ983081 WBU983081:WBV983081 WLQ983081:WLR983081 WVM983081:WVN983081 E27:F27 JA27:JB27 SW27:SX27 ACS27:ACT27 AMO27:AMP27 AWK27:AWL27 BGG27:BGH27 BQC27:BQD27 BZY27:BZZ27 CJU27:CJV27 CTQ27:CTR27 DDM27:DDN27 DNI27:DNJ27 DXE27:DXF27 EHA27:EHB27 EQW27:EQX27 FAS27:FAT27 FKO27:FKP27 FUK27:FUL27 GEG27:GEH27 GOC27:GOD27 GXY27:GXZ27 HHU27:HHV27 HRQ27:HRR27 IBM27:IBN27 ILI27:ILJ27 IVE27:IVF27 JFA27:JFB27 JOW27:JOX27 JYS27:JYT27 KIO27:KIP27 KSK27:KSL27 LCG27:LCH27 LMC27:LMD27 LVY27:LVZ27 MFU27:MFV27 MPQ27:MPR27 MZM27:MZN27 NJI27:NJJ27 NTE27:NTF27 ODA27:ODB27 OMW27:OMX27 OWS27:OWT27 PGO27:PGP27 PQK27:PQL27 QAG27:QAH27 QKC27:QKD27 QTY27:QTZ27 RDU27:RDV27 RNQ27:RNR27 RXM27:RXN27 SHI27:SHJ27 SRE27:SRF27 TBA27:TBB27 TKW27:TKX27 TUS27:TUT27 UEO27:UEP27 UOK27:UOL27 UYG27:UYH27 VIC27:VID27 VRY27:VRZ27 WBU27:WBV27 WLQ27:WLR27 WVM27:WVN27 E65563:F65563 JA65563:JB65563 SW65563:SX65563 ACS65563:ACT65563 AMO65563:AMP65563 AWK65563:AWL65563 BGG65563:BGH65563 BQC65563:BQD65563 BZY65563:BZZ65563 CJU65563:CJV65563 CTQ65563:CTR65563 DDM65563:DDN65563 DNI65563:DNJ65563 DXE65563:DXF65563 EHA65563:EHB65563 EQW65563:EQX65563 FAS65563:FAT65563 FKO65563:FKP65563 FUK65563:FUL65563 GEG65563:GEH65563 GOC65563:GOD65563 GXY65563:GXZ65563 HHU65563:HHV65563 HRQ65563:HRR65563 IBM65563:IBN65563 ILI65563:ILJ65563 IVE65563:IVF65563 JFA65563:JFB65563 JOW65563:JOX65563 JYS65563:JYT65563 KIO65563:KIP65563 KSK65563:KSL65563 LCG65563:LCH65563 LMC65563:LMD65563 LVY65563:LVZ65563 MFU65563:MFV65563 MPQ65563:MPR65563 MZM65563:MZN65563 NJI65563:NJJ65563 NTE65563:NTF65563 ODA65563:ODB65563 OMW65563:OMX65563 OWS65563:OWT65563 PGO65563:PGP65563 PQK65563:PQL65563 QAG65563:QAH65563 QKC65563:QKD65563 QTY65563:QTZ65563 RDU65563:RDV65563 RNQ65563:RNR65563 RXM65563:RXN65563 SHI65563:SHJ65563 SRE65563:SRF65563 TBA65563:TBB65563 TKW65563:TKX65563 TUS65563:TUT65563 UEO65563:UEP65563 UOK65563:UOL65563 UYG65563:UYH65563 VIC65563:VID65563 VRY65563:VRZ65563 WBU65563:WBV65563 WLQ65563:WLR65563 WVM65563:WVN65563 E131099:F131099 JA131099:JB131099 SW131099:SX131099 ACS131099:ACT131099 AMO131099:AMP131099 AWK131099:AWL131099 BGG131099:BGH131099 BQC131099:BQD131099 BZY131099:BZZ131099 CJU131099:CJV131099 CTQ131099:CTR131099 DDM131099:DDN131099 DNI131099:DNJ131099 DXE131099:DXF131099 EHA131099:EHB131099 EQW131099:EQX131099 FAS131099:FAT131099 FKO131099:FKP131099 FUK131099:FUL131099 GEG131099:GEH131099 GOC131099:GOD131099 GXY131099:GXZ131099 HHU131099:HHV131099 HRQ131099:HRR131099 IBM131099:IBN131099 ILI131099:ILJ131099 IVE131099:IVF131099 JFA131099:JFB131099 JOW131099:JOX131099 JYS131099:JYT131099 KIO131099:KIP131099 KSK131099:KSL131099 LCG131099:LCH131099 LMC131099:LMD131099 LVY131099:LVZ131099 MFU131099:MFV131099 MPQ131099:MPR131099 MZM131099:MZN131099 NJI131099:NJJ131099 NTE131099:NTF131099 ODA131099:ODB131099 OMW131099:OMX131099 OWS131099:OWT131099 PGO131099:PGP131099 PQK131099:PQL131099 QAG131099:QAH131099 QKC131099:QKD131099 QTY131099:QTZ131099 RDU131099:RDV131099 RNQ131099:RNR131099 RXM131099:RXN131099 SHI131099:SHJ131099 SRE131099:SRF131099 TBA131099:TBB131099 TKW131099:TKX131099 TUS131099:TUT131099 UEO131099:UEP131099 UOK131099:UOL131099 UYG131099:UYH131099 VIC131099:VID131099 VRY131099:VRZ131099 WBU131099:WBV131099 WLQ131099:WLR131099 WVM131099:WVN131099 E196635:F196635 JA196635:JB196635 SW196635:SX196635 ACS196635:ACT196635 AMO196635:AMP196635 AWK196635:AWL196635 BGG196635:BGH196635 BQC196635:BQD196635 BZY196635:BZZ196635 CJU196635:CJV196635 CTQ196635:CTR196635 DDM196635:DDN196635 DNI196635:DNJ196635 DXE196635:DXF196635 EHA196635:EHB196635 EQW196635:EQX196635 FAS196635:FAT196635 FKO196635:FKP196635 FUK196635:FUL196635 GEG196635:GEH196635 GOC196635:GOD196635 GXY196635:GXZ196635 HHU196635:HHV196635 HRQ196635:HRR196635 IBM196635:IBN196635 ILI196635:ILJ196635 IVE196635:IVF196635 JFA196635:JFB196635 JOW196635:JOX196635 JYS196635:JYT196635 KIO196635:KIP196635 KSK196635:KSL196635 LCG196635:LCH196635 LMC196635:LMD196635 LVY196635:LVZ196635 MFU196635:MFV196635 MPQ196635:MPR196635 MZM196635:MZN196635 NJI196635:NJJ196635 NTE196635:NTF196635 ODA196635:ODB196635 OMW196635:OMX196635 OWS196635:OWT196635 PGO196635:PGP196635 PQK196635:PQL196635 QAG196635:QAH196635 QKC196635:QKD196635 QTY196635:QTZ196635 RDU196635:RDV196635 RNQ196635:RNR196635 RXM196635:RXN196635 SHI196635:SHJ196635 SRE196635:SRF196635 TBA196635:TBB196635 TKW196635:TKX196635 TUS196635:TUT196635 UEO196635:UEP196635 UOK196635:UOL196635 UYG196635:UYH196635 VIC196635:VID196635 VRY196635:VRZ196635 WBU196635:WBV196635 WLQ196635:WLR196635 WVM196635:WVN196635 E262171:F262171 JA262171:JB262171 SW262171:SX262171 ACS262171:ACT262171 AMO262171:AMP262171 AWK262171:AWL262171 BGG262171:BGH262171 BQC262171:BQD262171 BZY262171:BZZ262171 CJU262171:CJV262171 CTQ262171:CTR262171 DDM262171:DDN262171 DNI262171:DNJ262171 DXE262171:DXF262171 EHA262171:EHB262171 EQW262171:EQX262171 FAS262171:FAT262171 FKO262171:FKP262171 FUK262171:FUL262171 GEG262171:GEH262171 GOC262171:GOD262171 GXY262171:GXZ262171 HHU262171:HHV262171 HRQ262171:HRR262171 IBM262171:IBN262171 ILI262171:ILJ262171 IVE262171:IVF262171 JFA262171:JFB262171 JOW262171:JOX262171 JYS262171:JYT262171 KIO262171:KIP262171 KSK262171:KSL262171 LCG262171:LCH262171 LMC262171:LMD262171 LVY262171:LVZ262171 MFU262171:MFV262171 MPQ262171:MPR262171 MZM262171:MZN262171 NJI262171:NJJ262171 NTE262171:NTF262171 ODA262171:ODB262171 OMW262171:OMX262171 OWS262171:OWT262171 PGO262171:PGP262171 PQK262171:PQL262171 QAG262171:QAH262171 QKC262171:QKD262171 QTY262171:QTZ262171 RDU262171:RDV262171 RNQ262171:RNR262171 RXM262171:RXN262171 SHI262171:SHJ262171 SRE262171:SRF262171 TBA262171:TBB262171 TKW262171:TKX262171 TUS262171:TUT262171 UEO262171:UEP262171 UOK262171:UOL262171 UYG262171:UYH262171 VIC262171:VID262171 VRY262171:VRZ262171 WBU262171:WBV262171 WLQ262171:WLR262171 WVM262171:WVN262171 E327707:F327707 JA327707:JB327707 SW327707:SX327707 ACS327707:ACT327707 AMO327707:AMP327707 AWK327707:AWL327707 BGG327707:BGH327707 BQC327707:BQD327707 BZY327707:BZZ327707 CJU327707:CJV327707 CTQ327707:CTR327707 DDM327707:DDN327707 DNI327707:DNJ327707 DXE327707:DXF327707 EHA327707:EHB327707 EQW327707:EQX327707 FAS327707:FAT327707 FKO327707:FKP327707 FUK327707:FUL327707 GEG327707:GEH327707 GOC327707:GOD327707 GXY327707:GXZ327707 HHU327707:HHV327707 HRQ327707:HRR327707 IBM327707:IBN327707 ILI327707:ILJ327707 IVE327707:IVF327707 JFA327707:JFB327707 JOW327707:JOX327707 JYS327707:JYT327707 KIO327707:KIP327707 KSK327707:KSL327707 LCG327707:LCH327707 LMC327707:LMD327707 LVY327707:LVZ327707 MFU327707:MFV327707 MPQ327707:MPR327707 MZM327707:MZN327707 NJI327707:NJJ327707 NTE327707:NTF327707 ODA327707:ODB327707 OMW327707:OMX327707 OWS327707:OWT327707 PGO327707:PGP327707 PQK327707:PQL327707 QAG327707:QAH327707 QKC327707:QKD327707 QTY327707:QTZ327707 RDU327707:RDV327707 RNQ327707:RNR327707 RXM327707:RXN327707 SHI327707:SHJ327707 SRE327707:SRF327707 TBA327707:TBB327707 TKW327707:TKX327707 TUS327707:TUT327707 UEO327707:UEP327707 UOK327707:UOL327707 UYG327707:UYH327707 VIC327707:VID327707 VRY327707:VRZ327707 WBU327707:WBV327707 WLQ327707:WLR327707 WVM327707:WVN327707 E393243:F393243 JA393243:JB393243 SW393243:SX393243 ACS393243:ACT393243 AMO393243:AMP393243 AWK393243:AWL393243 BGG393243:BGH393243 BQC393243:BQD393243 BZY393243:BZZ393243 CJU393243:CJV393243 CTQ393243:CTR393243 DDM393243:DDN393243 DNI393243:DNJ393243 DXE393243:DXF393243 EHA393243:EHB393243 EQW393243:EQX393243 FAS393243:FAT393243 FKO393243:FKP393243 FUK393243:FUL393243 GEG393243:GEH393243 GOC393243:GOD393243 GXY393243:GXZ393243 HHU393243:HHV393243 HRQ393243:HRR393243 IBM393243:IBN393243 ILI393243:ILJ393243 IVE393243:IVF393243 JFA393243:JFB393243 JOW393243:JOX393243 JYS393243:JYT393243 KIO393243:KIP393243 KSK393243:KSL393243 LCG393243:LCH393243 LMC393243:LMD393243 LVY393243:LVZ393243 MFU393243:MFV393243 MPQ393243:MPR393243 MZM393243:MZN393243 NJI393243:NJJ393243 NTE393243:NTF393243 ODA393243:ODB393243 OMW393243:OMX393243 OWS393243:OWT393243 PGO393243:PGP393243 PQK393243:PQL393243 QAG393243:QAH393243 QKC393243:QKD393243 QTY393243:QTZ393243 RDU393243:RDV393243 RNQ393243:RNR393243 RXM393243:RXN393243 SHI393243:SHJ393243 SRE393243:SRF393243 TBA393243:TBB393243 TKW393243:TKX393243 TUS393243:TUT393243 UEO393243:UEP393243 UOK393243:UOL393243 UYG393243:UYH393243 VIC393243:VID393243 VRY393243:VRZ393243 WBU393243:WBV393243 WLQ393243:WLR393243 WVM393243:WVN393243 E458779:F458779 JA458779:JB458779 SW458779:SX458779 ACS458779:ACT458779 AMO458779:AMP458779 AWK458779:AWL458779 BGG458779:BGH458779 BQC458779:BQD458779 BZY458779:BZZ458779 CJU458779:CJV458779 CTQ458779:CTR458779 DDM458779:DDN458779 DNI458779:DNJ458779 DXE458779:DXF458779 EHA458779:EHB458779 EQW458779:EQX458779 FAS458779:FAT458779 FKO458779:FKP458779 FUK458779:FUL458779 GEG458779:GEH458779 GOC458779:GOD458779 GXY458779:GXZ458779 HHU458779:HHV458779 HRQ458779:HRR458779 IBM458779:IBN458779 ILI458779:ILJ458779 IVE458779:IVF458779 JFA458779:JFB458779 JOW458779:JOX458779 JYS458779:JYT458779 KIO458779:KIP458779 KSK458779:KSL458779 LCG458779:LCH458779 LMC458779:LMD458779 LVY458779:LVZ458779 MFU458779:MFV458779 MPQ458779:MPR458779 MZM458779:MZN458779 NJI458779:NJJ458779 NTE458779:NTF458779 ODA458779:ODB458779 OMW458779:OMX458779 OWS458779:OWT458779 PGO458779:PGP458779 PQK458779:PQL458779 QAG458779:QAH458779 QKC458779:QKD458779 QTY458779:QTZ458779 RDU458779:RDV458779 RNQ458779:RNR458779 RXM458779:RXN458779 SHI458779:SHJ458779 SRE458779:SRF458779 TBA458779:TBB458779 TKW458779:TKX458779 TUS458779:TUT458779 UEO458779:UEP458779 UOK458779:UOL458779 UYG458779:UYH458779 VIC458779:VID458779 VRY458779:VRZ458779 WBU458779:WBV458779 WLQ458779:WLR458779 WVM458779:WVN458779 E524315:F524315 JA524315:JB524315 SW524315:SX524315 ACS524315:ACT524315 AMO524315:AMP524315 AWK524315:AWL524315 BGG524315:BGH524315 BQC524315:BQD524315 BZY524315:BZZ524315 CJU524315:CJV524315 CTQ524315:CTR524315 DDM524315:DDN524315 DNI524315:DNJ524315 DXE524315:DXF524315 EHA524315:EHB524315 EQW524315:EQX524315 FAS524315:FAT524315 FKO524315:FKP524315 FUK524315:FUL524315 GEG524315:GEH524315 GOC524315:GOD524315 GXY524315:GXZ524315 HHU524315:HHV524315 HRQ524315:HRR524315 IBM524315:IBN524315 ILI524315:ILJ524315 IVE524315:IVF524315 JFA524315:JFB524315 JOW524315:JOX524315 JYS524315:JYT524315 KIO524315:KIP524315 KSK524315:KSL524315 LCG524315:LCH524315 LMC524315:LMD524315 LVY524315:LVZ524315 MFU524315:MFV524315 MPQ524315:MPR524315 MZM524315:MZN524315 NJI524315:NJJ524315 NTE524315:NTF524315 ODA524315:ODB524315 OMW524315:OMX524315 OWS524315:OWT524315 PGO524315:PGP524315 PQK524315:PQL524315 QAG524315:QAH524315 QKC524315:QKD524315 QTY524315:QTZ524315 RDU524315:RDV524315 RNQ524315:RNR524315 RXM524315:RXN524315 SHI524315:SHJ524315 SRE524315:SRF524315 TBA524315:TBB524315 TKW524315:TKX524315 TUS524315:TUT524315 UEO524315:UEP524315 UOK524315:UOL524315 UYG524315:UYH524315 VIC524315:VID524315 VRY524315:VRZ524315 WBU524315:WBV524315 WLQ524315:WLR524315 WVM524315:WVN524315 E589851:F589851 JA589851:JB589851 SW589851:SX589851 ACS589851:ACT589851 AMO589851:AMP589851 AWK589851:AWL589851 BGG589851:BGH589851 BQC589851:BQD589851 BZY589851:BZZ589851 CJU589851:CJV589851 CTQ589851:CTR589851 DDM589851:DDN589851 DNI589851:DNJ589851 DXE589851:DXF589851 EHA589851:EHB589851 EQW589851:EQX589851 FAS589851:FAT589851 FKO589851:FKP589851 FUK589851:FUL589851 GEG589851:GEH589851 GOC589851:GOD589851 GXY589851:GXZ589851 HHU589851:HHV589851 HRQ589851:HRR589851 IBM589851:IBN589851 ILI589851:ILJ589851 IVE589851:IVF589851 JFA589851:JFB589851 JOW589851:JOX589851 JYS589851:JYT589851 KIO589851:KIP589851 KSK589851:KSL589851 LCG589851:LCH589851 LMC589851:LMD589851 LVY589851:LVZ589851 MFU589851:MFV589851 MPQ589851:MPR589851 MZM589851:MZN589851 NJI589851:NJJ589851 NTE589851:NTF589851 ODA589851:ODB589851 OMW589851:OMX589851 OWS589851:OWT589851 PGO589851:PGP589851 PQK589851:PQL589851 QAG589851:QAH589851 QKC589851:QKD589851 QTY589851:QTZ589851 RDU589851:RDV589851 RNQ589851:RNR589851 RXM589851:RXN589851 SHI589851:SHJ589851 SRE589851:SRF589851 TBA589851:TBB589851 TKW589851:TKX589851 TUS589851:TUT589851 UEO589851:UEP589851 UOK589851:UOL589851 UYG589851:UYH589851 VIC589851:VID589851 VRY589851:VRZ589851 WBU589851:WBV589851 WLQ589851:WLR589851 WVM589851:WVN589851 E655387:F655387 JA655387:JB655387 SW655387:SX655387 ACS655387:ACT655387 AMO655387:AMP655387 AWK655387:AWL655387 BGG655387:BGH655387 BQC655387:BQD655387 BZY655387:BZZ655387 CJU655387:CJV655387 CTQ655387:CTR655387 DDM655387:DDN655387 DNI655387:DNJ655387 DXE655387:DXF655387 EHA655387:EHB655387 EQW655387:EQX655387 FAS655387:FAT655387 FKO655387:FKP655387 FUK655387:FUL655387 GEG655387:GEH655387 GOC655387:GOD655387 GXY655387:GXZ655387 HHU655387:HHV655387 HRQ655387:HRR655387 IBM655387:IBN655387 ILI655387:ILJ655387 IVE655387:IVF655387 JFA655387:JFB655387 JOW655387:JOX655387 JYS655387:JYT655387 KIO655387:KIP655387 KSK655387:KSL655387 LCG655387:LCH655387 LMC655387:LMD655387 LVY655387:LVZ655387 MFU655387:MFV655387 MPQ655387:MPR655387 MZM655387:MZN655387 NJI655387:NJJ655387 NTE655387:NTF655387 ODA655387:ODB655387 OMW655387:OMX655387 OWS655387:OWT655387 PGO655387:PGP655387 PQK655387:PQL655387 QAG655387:QAH655387 QKC655387:QKD655387 QTY655387:QTZ655387 RDU655387:RDV655387 RNQ655387:RNR655387 RXM655387:RXN655387 SHI655387:SHJ655387 SRE655387:SRF655387 TBA655387:TBB655387 TKW655387:TKX655387 TUS655387:TUT655387 UEO655387:UEP655387 UOK655387:UOL655387 UYG655387:UYH655387 VIC655387:VID655387 VRY655387:VRZ655387 WBU655387:WBV655387 WLQ655387:WLR655387 WVM655387:WVN655387 E720923:F720923 JA720923:JB720923 SW720923:SX720923 ACS720923:ACT720923 AMO720923:AMP720923 AWK720923:AWL720923 BGG720923:BGH720923 BQC720923:BQD720923 BZY720923:BZZ720923 CJU720923:CJV720923 CTQ720923:CTR720923 DDM720923:DDN720923 DNI720923:DNJ720923 DXE720923:DXF720923 EHA720923:EHB720923 EQW720923:EQX720923 FAS720923:FAT720923 FKO720923:FKP720923 FUK720923:FUL720923 GEG720923:GEH720923 GOC720923:GOD720923 GXY720923:GXZ720923 HHU720923:HHV720923 HRQ720923:HRR720923 IBM720923:IBN720923 ILI720923:ILJ720923 IVE720923:IVF720923 JFA720923:JFB720923 JOW720923:JOX720923 JYS720923:JYT720923 KIO720923:KIP720923 KSK720923:KSL720923 LCG720923:LCH720923 LMC720923:LMD720923 LVY720923:LVZ720923 MFU720923:MFV720923 MPQ720923:MPR720923 MZM720923:MZN720923 NJI720923:NJJ720923 NTE720923:NTF720923 ODA720923:ODB720923 OMW720923:OMX720923 OWS720923:OWT720923 PGO720923:PGP720923 PQK720923:PQL720923 QAG720923:QAH720923 QKC720923:QKD720923 QTY720923:QTZ720923 RDU720923:RDV720923 RNQ720923:RNR720923 RXM720923:RXN720923 SHI720923:SHJ720923 SRE720923:SRF720923 TBA720923:TBB720923 TKW720923:TKX720923 TUS720923:TUT720923 UEO720923:UEP720923 UOK720923:UOL720923 UYG720923:UYH720923 VIC720923:VID720923 VRY720923:VRZ720923 WBU720923:WBV720923 WLQ720923:WLR720923 WVM720923:WVN720923 E786459:F786459 JA786459:JB786459 SW786459:SX786459 ACS786459:ACT786459 AMO786459:AMP786459 AWK786459:AWL786459 BGG786459:BGH786459 BQC786459:BQD786459 BZY786459:BZZ786459 CJU786459:CJV786459 CTQ786459:CTR786459 DDM786459:DDN786459 DNI786459:DNJ786459 DXE786459:DXF786459 EHA786459:EHB786459 EQW786459:EQX786459 FAS786459:FAT786459 FKO786459:FKP786459 FUK786459:FUL786459 GEG786459:GEH786459 GOC786459:GOD786459 GXY786459:GXZ786459 HHU786459:HHV786459 HRQ786459:HRR786459 IBM786459:IBN786459 ILI786459:ILJ786459 IVE786459:IVF786459 JFA786459:JFB786459 JOW786459:JOX786459 JYS786459:JYT786459 KIO786459:KIP786459 KSK786459:KSL786459 LCG786459:LCH786459 LMC786459:LMD786459 LVY786459:LVZ786459 MFU786459:MFV786459 MPQ786459:MPR786459 MZM786459:MZN786459 NJI786459:NJJ786459 NTE786459:NTF786459 ODA786459:ODB786459 OMW786459:OMX786459 OWS786459:OWT786459 PGO786459:PGP786459 PQK786459:PQL786459 QAG786459:QAH786459 QKC786459:QKD786459 QTY786459:QTZ786459 RDU786459:RDV786459 RNQ786459:RNR786459 RXM786459:RXN786459 SHI786459:SHJ786459 SRE786459:SRF786459 TBA786459:TBB786459 TKW786459:TKX786459 TUS786459:TUT786459 UEO786459:UEP786459 UOK786459:UOL786459 UYG786459:UYH786459 VIC786459:VID786459 VRY786459:VRZ786459 WBU786459:WBV786459 WLQ786459:WLR786459 WVM786459:WVN786459 E851995:F851995 JA851995:JB851995 SW851995:SX851995 ACS851995:ACT851995 AMO851995:AMP851995 AWK851995:AWL851995 BGG851995:BGH851995 BQC851995:BQD851995 BZY851995:BZZ851995 CJU851995:CJV851995 CTQ851995:CTR851995 DDM851995:DDN851995 DNI851995:DNJ851995 DXE851995:DXF851995 EHA851995:EHB851995 EQW851995:EQX851995 FAS851995:FAT851995 FKO851995:FKP851995 FUK851995:FUL851995 GEG851995:GEH851995 GOC851995:GOD851995 GXY851995:GXZ851995 HHU851995:HHV851995 HRQ851995:HRR851995 IBM851995:IBN851995 ILI851995:ILJ851995 IVE851995:IVF851995 JFA851995:JFB851995 JOW851995:JOX851995 JYS851995:JYT851995 KIO851995:KIP851995 KSK851995:KSL851995 LCG851995:LCH851995 LMC851995:LMD851995 LVY851995:LVZ851995 MFU851995:MFV851995 MPQ851995:MPR851995 MZM851995:MZN851995 NJI851995:NJJ851995 NTE851995:NTF851995 ODA851995:ODB851995 OMW851995:OMX851995 OWS851995:OWT851995 PGO851995:PGP851995 PQK851995:PQL851995 QAG851995:QAH851995 QKC851995:QKD851995 QTY851995:QTZ851995 RDU851995:RDV851995 RNQ851995:RNR851995 RXM851995:RXN851995 SHI851995:SHJ851995 SRE851995:SRF851995 TBA851995:TBB851995 TKW851995:TKX851995 TUS851995:TUT851995 UEO851995:UEP851995 UOK851995:UOL851995 UYG851995:UYH851995 VIC851995:VID851995 VRY851995:VRZ851995 WBU851995:WBV851995 WLQ851995:WLR851995 WVM851995:WVN851995 E917531:F917531 JA917531:JB917531 SW917531:SX917531 ACS917531:ACT917531 AMO917531:AMP917531 AWK917531:AWL917531 BGG917531:BGH917531 BQC917531:BQD917531 BZY917531:BZZ917531 CJU917531:CJV917531 CTQ917531:CTR917531 DDM917531:DDN917531 DNI917531:DNJ917531 DXE917531:DXF917531 EHA917531:EHB917531 EQW917531:EQX917531 FAS917531:FAT917531 FKO917531:FKP917531 FUK917531:FUL917531 GEG917531:GEH917531 GOC917531:GOD917531 GXY917531:GXZ917531 HHU917531:HHV917531 HRQ917531:HRR917531 IBM917531:IBN917531 ILI917531:ILJ917531 IVE917531:IVF917531 JFA917531:JFB917531 JOW917531:JOX917531 JYS917531:JYT917531 KIO917531:KIP917531 KSK917531:KSL917531 LCG917531:LCH917531 LMC917531:LMD917531 LVY917531:LVZ917531 MFU917531:MFV917531 MPQ917531:MPR917531 MZM917531:MZN917531 NJI917531:NJJ917531 NTE917531:NTF917531 ODA917531:ODB917531 OMW917531:OMX917531 OWS917531:OWT917531 PGO917531:PGP917531 PQK917531:PQL917531 QAG917531:QAH917531 QKC917531:QKD917531 QTY917531:QTZ917531 RDU917531:RDV917531 RNQ917531:RNR917531 RXM917531:RXN917531 SHI917531:SHJ917531 SRE917531:SRF917531 TBA917531:TBB917531 TKW917531:TKX917531 TUS917531:TUT917531 UEO917531:UEP917531 UOK917531:UOL917531 UYG917531:UYH917531 VIC917531:VID917531 VRY917531:VRZ917531 WBU917531:WBV917531 WLQ917531:WLR917531 WVM917531:WVN917531 E983067:F983067 JA983067:JB983067 SW983067:SX983067 ACS983067:ACT983067 AMO983067:AMP983067 AWK983067:AWL983067 BGG983067:BGH983067 BQC983067:BQD983067 BZY983067:BZZ983067 CJU983067:CJV983067 CTQ983067:CTR983067 DDM983067:DDN983067 DNI983067:DNJ983067 DXE983067:DXF983067 EHA983067:EHB983067 EQW983067:EQX983067 FAS983067:FAT983067 FKO983067:FKP983067 FUK983067:FUL983067 GEG983067:GEH983067 GOC983067:GOD983067 GXY983067:GXZ983067 HHU983067:HHV983067 HRQ983067:HRR983067 IBM983067:IBN983067 ILI983067:ILJ983067 IVE983067:IVF983067 JFA983067:JFB983067 JOW983067:JOX983067 JYS983067:JYT983067 KIO983067:KIP983067 KSK983067:KSL983067 LCG983067:LCH983067 LMC983067:LMD983067 LVY983067:LVZ983067 MFU983067:MFV983067 MPQ983067:MPR983067 MZM983067:MZN983067 NJI983067:NJJ983067 NTE983067:NTF983067 ODA983067:ODB983067 OMW983067:OMX983067 OWS983067:OWT983067 PGO983067:PGP983067 PQK983067:PQL983067 QAG983067:QAH983067 QKC983067:QKD983067 QTY983067:QTZ983067 RDU983067:RDV983067 RNQ983067:RNR983067 RXM983067:RXN983067 SHI983067:SHJ983067 SRE983067:SRF983067 TBA983067:TBB983067 TKW983067:TKX983067 TUS983067:TUT983067 UEO983067:UEP983067 UOK983067:UOL983067 UYG983067:UYH983067 VIC983067:VID983067 VRY983067:VRZ983067 WBU983067:WBV983067 WLQ983067:WLR983067 WVM983067:WVN983067 E13:F13 JA13:JB13 SW13:SX13 ACS13:ACT13 AMO13:AMP13 AWK13:AWL13 BGG13:BGH13 BQC13:BQD13 BZY13:BZZ13 CJU13:CJV13 CTQ13:CTR13 DDM13:DDN13 DNI13:DNJ13 DXE13:DXF13 EHA13:EHB13 EQW13:EQX13 FAS13:FAT13 FKO13:FKP13 FUK13:FUL13 GEG13:GEH13 GOC13:GOD13 GXY13:GXZ13 HHU13:HHV13 HRQ13:HRR13 IBM13:IBN13 ILI13:ILJ13 IVE13:IVF13 JFA13:JFB13 JOW13:JOX13 JYS13:JYT13 KIO13:KIP13 KSK13:KSL13 LCG13:LCH13 LMC13:LMD13 LVY13:LVZ13 MFU13:MFV13 MPQ13:MPR13 MZM13:MZN13 NJI13:NJJ13 NTE13:NTF13 ODA13:ODB13 OMW13:OMX13 OWS13:OWT13 PGO13:PGP13 PQK13:PQL13 QAG13:QAH13 QKC13:QKD13 QTY13:QTZ13 RDU13:RDV13 RNQ13:RNR13 RXM13:RXN13 SHI13:SHJ13 SRE13:SRF13 TBA13:TBB13 TKW13:TKX13 TUS13:TUT13 UEO13:UEP13 UOK13:UOL13 UYG13:UYH13 VIC13:VID13 VRY13:VRZ13 WBU13:WBV13 WLQ13:WLR13 WVM13:WVN13 E65549:F65549 JA65549:JB65549 SW65549:SX65549 ACS65549:ACT65549 AMO65549:AMP65549 AWK65549:AWL65549 BGG65549:BGH65549 BQC65549:BQD65549 BZY65549:BZZ65549 CJU65549:CJV65549 CTQ65549:CTR65549 DDM65549:DDN65549 DNI65549:DNJ65549 DXE65549:DXF65549 EHA65549:EHB65549 EQW65549:EQX65549 FAS65549:FAT65549 FKO65549:FKP65549 FUK65549:FUL65549 GEG65549:GEH65549 GOC65549:GOD65549 GXY65549:GXZ65549 HHU65549:HHV65549 HRQ65549:HRR65549 IBM65549:IBN65549 ILI65549:ILJ65549 IVE65549:IVF65549 JFA65549:JFB65549 JOW65549:JOX65549 JYS65549:JYT65549 KIO65549:KIP65549 KSK65549:KSL65549 LCG65549:LCH65549 LMC65549:LMD65549 LVY65549:LVZ65549 MFU65549:MFV65549 MPQ65549:MPR65549 MZM65549:MZN65549 NJI65549:NJJ65549 NTE65549:NTF65549 ODA65549:ODB65549 OMW65549:OMX65549 OWS65549:OWT65549 PGO65549:PGP65549 PQK65549:PQL65549 QAG65549:QAH65549 QKC65549:QKD65549 QTY65549:QTZ65549 RDU65549:RDV65549 RNQ65549:RNR65549 RXM65549:RXN65549 SHI65549:SHJ65549 SRE65549:SRF65549 TBA65549:TBB65549 TKW65549:TKX65549 TUS65549:TUT65549 UEO65549:UEP65549 UOK65549:UOL65549 UYG65549:UYH65549 VIC65549:VID65549 VRY65549:VRZ65549 WBU65549:WBV65549 WLQ65549:WLR65549 WVM65549:WVN65549 E131085:F131085 JA131085:JB131085 SW131085:SX131085 ACS131085:ACT131085 AMO131085:AMP131085 AWK131085:AWL131085 BGG131085:BGH131085 BQC131085:BQD131085 BZY131085:BZZ131085 CJU131085:CJV131085 CTQ131085:CTR131085 DDM131085:DDN131085 DNI131085:DNJ131085 DXE131085:DXF131085 EHA131085:EHB131085 EQW131085:EQX131085 FAS131085:FAT131085 FKO131085:FKP131085 FUK131085:FUL131085 GEG131085:GEH131085 GOC131085:GOD131085 GXY131085:GXZ131085 HHU131085:HHV131085 HRQ131085:HRR131085 IBM131085:IBN131085 ILI131085:ILJ131085 IVE131085:IVF131085 JFA131085:JFB131085 JOW131085:JOX131085 JYS131085:JYT131085 KIO131085:KIP131085 KSK131085:KSL131085 LCG131085:LCH131085 LMC131085:LMD131085 LVY131085:LVZ131085 MFU131085:MFV131085 MPQ131085:MPR131085 MZM131085:MZN131085 NJI131085:NJJ131085 NTE131085:NTF131085 ODA131085:ODB131085 OMW131085:OMX131085 OWS131085:OWT131085 PGO131085:PGP131085 PQK131085:PQL131085 QAG131085:QAH131085 QKC131085:QKD131085 QTY131085:QTZ131085 RDU131085:RDV131085 RNQ131085:RNR131085 RXM131085:RXN131085 SHI131085:SHJ131085 SRE131085:SRF131085 TBA131085:TBB131085 TKW131085:TKX131085 TUS131085:TUT131085 UEO131085:UEP131085 UOK131085:UOL131085 UYG131085:UYH131085 VIC131085:VID131085 VRY131085:VRZ131085 WBU131085:WBV131085 WLQ131085:WLR131085 WVM131085:WVN131085 E196621:F196621 JA196621:JB196621 SW196621:SX196621 ACS196621:ACT196621 AMO196621:AMP196621 AWK196621:AWL196621 BGG196621:BGH196621 BQC196621:BQD196621 BZY196621:BZZ196621 CJU196621:CJV196621 CTQ196621:CTR196621 DDM196621:DDN196621 DNI196621:DNJ196621 DXE196621:DXF196621 EHA196621:EHB196621 EQW196621:EQX196621 FAS196621:FAT196621 FKO196621:FKP196621 FUK196621:FUL196621 GEG196621:GEH196621 GOC196621:GOD196621 GXY196621:GXZ196621 HHU196621:HHV196621 HRQ196621:HRR196621 IBM196621:IBN196621 ILI196621:ILJ196621 IVE196621:IVF196621 JFA196621:JFB196621 JOW196621:JOX196621 JYS196621:JYT196621 KIO196621:KIP196621 KSK196621:KSL196621 LCG196621:LCH196621 LMC196621:LMD196621 LVY196621:LVZ196621 MFU196621:MFV196621 MPQ196621:MPR196621 MZM196621:MZN196621 NJI196621:NJJ196621 NTE196621:NTF196621 ODA196621:ODB196621 OMW196621:OMX196621 OWS196621:OWT196621 PGO196621:PGP196621 PQK196621:PQL196621 QAG196621:QAH196621 QKC196621:QKD196621 QTY196621:QTZ196621 RDU196621:RDV196621 RNQ196621:RNR196621 RXM196621:RXN196621 SHI196621:SHJ196621 SRE196621:SRF196621 TBA196621:TBB196621 TKW196621:TKX196621 TUS196621:TUT196621 UEO196621:UEP196621 UOK196621:UOL196621 UYG196621:UYH196621 VIC196621:VID196621 VRY196621:VRZ196621 WBU196621:WBV196621 WLQ196621:WLR196621 WVM196621:WVN196621 E262157:F262157 JA262157:JB262157 SW262157:SX262157 ACS262157:ACT262157 AMO262157:AMP262157 AWK262157:AWL262157 BGG262157:BGH262157 BQC262157:BQD262157 BZY262157:BZZ262157 CJU262157:CJV262157 CTQ262157:CTR262157 DDM262157:DDN262157 DNI262157:DNJ262157 DXE262157:DXF262157 EHA262157:EHB262157 EQW262157:EQX262157 FAS262157:FAT262157 FKO262157:FKP262157 FUK262157:FUL262157 GEG262157:GEH262157 GOC262157:GOD262157 GXY262157:GXZ262157 HHU262157:HHV262157 HRQ262157:HRR262157 IBM262157:IBN262157 ILI262157:ILJ262157 IVE262157:IVF262157 JFA262157:JFB262157 JOW262157:JOX262157 JYS262157:JYT262157 KIO262157:KIP262157 KSK262157:KSL262157 LCG262157:LCH262157 LMC262157:LMD262157 LVY262157:LVZ262157 MFU262157:MFV262157 MPQ262157:MPR262157 MZM262157:MZN262157 NJI262157:NJJ262157 NTE262157:NTF262157 ODA262157:ODB262157 OMW262157:OMX262157 OWS262157:OWT262157 PGO262157:PGP262157 PQK262157:PQL262157 QAG262157:QAH262157 QKC262157:QKD262157 QTY262157:QTZ262157 RDU262157:RDV262157 RNQ262157:RNR262157 RXM262157:RXN262157 SHI262157:SHJ262157 SRE262157:SRF262157 TBA262157:TBB262157 TKW262157:TKX262157 TUS262157:TUT262157 UEO262157:UEP262157 UOK262157:UOL262157 UYG262157:UYH262157 VIC262157:VID262157 VRY262157:VRZ262157 WBU262157:WBV262157 WLQ262157:WLR262157 WVM262157:WVN262157 E327693:F327693 JA327693:JB327693 SW327693:SX327693 ACS327693:ACT327693 AMO327693:AMP327693 AWK327693:AWL327693 BGG327693:BGH327693 BQC327693:BQD327693 BZY327693:BZZ327693 CJU327693:CJV327693 CTQ327693:CTR327693 DDM327693:DDN327693 DNI327693:DNJ327693 DXE327693:DXF327693 EHA327693:EHB327693 EQW327693:EQX327693 FAS327693:FAT327693 FKO327693:FKP327693 FUK327693:FUL327693 GEG327693:GEH327693 GOC327693:GOD327693 GXY327693:GXZ327693 HHU327693:HHV327693 HRQ327693:HRR327693 IBM327693:IBN327693 ILI327693:ILJ327693 IVE327693:IVF327693 JFA327693:JFB327693 JOW327693:JOX327693 JYS327693:JYT327693 KIO327693:KIP327693 KSK327693:KSL327693 LCG327693:LCH327693 LMC327693:LMD327693 LVY327693:LVZ327693 MFU327693:MFV327693 MPQ327693:MPR327693 MZM327693:MZN327693 NJI327693:NJJ327693 NTE327693:NTF327693 ODA327693:ODB327693 OMW327693:OMX327693 OWS327693:OWT327693 PGO327693:PGP327693 PQK327693:PQL327693 QAG327693:QAH327693 QKC327693:QKD327693 QTY327693:QTZ327693 RDU327693:RDV327693 RNQ327693:RNR327693 RXM327693:RXN327693 SHI327693:SHJ327693 SRE327693:SRF327693 TBA327693:TBB327693 TKW327693:TKX327693 TUS327693:TUT327693 UEO327693:UEP327693 UOK327693:UOL327693 UYG327693:UYH327693 VIC327693:VID327693 VRY327693:VRZ327693 WBU327693:WBV327693 WLQ327693:WLR327693 WVM327693:WVN327693 E393229:F393229 JA393229:JB393229 SW393229:SX393229 ACS393229:ACT393229 AMO393229:AMP393229 AWK393229:AWL393229 BGG393229:BGH393229 BQC393229:BQD393229 BZY393229:BZZ393229 CJU393229:CJV393229 CTQ393229:CTR393229 DDM393229:DDN393229 DNI393229:DNJ393229 DXE393229:DXF393229 EHA393229:EHB393229 EQW393229:EQX393229 FAS393229:FAT393229 FKO393229:FKP393229 FUK393229:FUL393229 GEG393229:GEH393229 GOC393229:GOD393229 GXY393229:GXZ393229 HHU393229:HHV393229 HRQ393229:HRR393229 IBM393229:IBN393229 ILI393229:ILJ393229 IVE393229:IVF393229 JFA393229:JFB393229 JOW393229:JOX393229 JYS393229:JYT393229 KIO393229:KIP393229 KSK393229:KSL393229 LCG393229:LCH393229 LMC393229:LMD393229 LVY393229:LVZ393229 MFU393229:MFV393229 MPQ393229:MPR393229 MZM393229:MZN393229 NJI393229:NJJ393229 NTE393229:NTF393229 ODA393229:ODB393229 OMW393229:OMX393229 OWS393229:OWT393229 PGO393229:PGP393229 PQK393229:PQL393229 QAG393229:QAH393229 QKC393229:QKD393229 QTY393229:QTZ393229 RDU393229:RDV393229 RNQ393229:RNR393229 RXM393229:RXN393229 SHI393229:SHJ393229 SRE393229:SRF393229 TBA393229:TBB393229 TKW393229:TKX393229 TUS393229:TUT393229 UEO393229:UEP393229 UOK393229:UOL393229 UYG393229:UYH393229 VIC393229:VID393229 VRY393229:VRZ393229 WBU393229:WBV393229 WLQ393229:WLR393229 WVM393229:WVN393229 E458765:F458765 JA458765:JB458765 SW458765:SX458765 ACS458765:ACT458765 AMO458765:AMP458765 AWK458765:AWL458765 BGG458765:BGH458765 BQC458765:BQD458765 BZY458765:BZZ458765 CJU458765:CJV458765 CTQ458765:CTR458765 DDM458765:DDN458765 DNI458765:DNJ458765 DXE458765:DXF458765 EHA458765:EHB458765 EQW458765:EQX458765 FAS458765:FAT458765 FKO458765:FKP458765 FUK458765:FUL458765 GEG458765:GEH458765 GOC458765:GOD458765 GXY458765:GXZ458765 HHU458765:HHV458765 HRQ458765:HRR458765 IBM458765:IBN458765 ILI458765:ILJ458765 IVE458765:IVF458765 JFA458765:JFB458765 JOW458765:JOX458765 JYS458765:JYT458765 KIO458765:KIP458765 KSK458765:KSL458765 LCG458765:LCH458765 LMC458765:LMD458765 LVY458765:LVZ458765 MFU458765:MFV458765 MPQ458765:MPR458765 MZM458765:MZN458765 NJI458765:NJJ458765 NTE458765:NTF458765 ODA458765:ODB458765 OMW458765:OMX458765 OWS458765:OWT458765 PGO458765:PGP458765 PQK458765:PQL458765 QAG458765:QAH458765 QKC458765:QKD458765 QTY458765:QTZ458765 RDU458765:RDV458765 RNQ458765:RNR458765 RXM458765:RXN458765 SHI458765:SHJ458765 SRE458765:SRF458765 TBA458765:TBB458765 TKW458765:TKX458765 TUS458765:TUT458765 UEO458765:UEP458765 UOK458765:UOL458765 UYG458765:UYH458765 VIC458765:VID458765 VRY458765:VRZ458765 WBU458765:WBV458765 WLQ458765:WLR458765 WVM458765:WVN458765 E524301:F524301 JA524301:JB524301 SW524301:SX524301 ACS524301:ACT524301 AMO524301:AMP524301 AWK524301:AWL524301 BGG524301:BGH524301 BQC524301:BQD524301 BZY524301:BZZ524301 CJU524301:CJV524301 CTQ524301:CTR524301 DDM524301:DDN524301 DNI524301:DNJ524301 DXE524301:DXF524301 EHA524301:EHB524301 EQW524301:EQX524301 FAS524301:FAT524301 FKO524301:FKP524301 FUK524301:FUL524301 GEG524301:GEH524301 GOC524301:GOD524301 GXY524301:GXZ524301 HHU524301:HHV524301 HRQ524301:HRR524301 IBM524301:IBN524301 ILI524301:ILJ524301 IVE524301:IVF524301 JFA524301:JFB524301 JOW524301:JOX524301 JYS524301:JYT524301 KIO524301:KIP524301 KSK524301:KSL524301 LCG524301:LCH524301 LMC524301:LMD524301 LVY524301:LVZ524301 MFU524301:MFV524301 MPQ524301:MPR524301 MZM524301:MZN524301 NJI524301:NJJ524301 NTE524301:NTF524301 ODA524301:ODB524301 OMW524301:OMX524301 OWS524301:OWT524301 PGO524301:PGP524301 PQK524301:PQL524301 QAG524301:QAH524301 QKC524301:QKD524301 QTY524301:QTZ524301 RDU524301:RDV524301 RNQ524301:RNR524301 RXM524301:RXN524301 SHI524301:SHJ524301 SRE524301:SRF524301 TBA524301:TBB524301 TKW524301:TKX524301 TUS524301:TUT524301 UEO524301:UEP524301 UOK524301:UOL524301 UYG524301:UYH524301 VIC524301:VID524301 VRY524301:VRZ524301 WBU524301:WBV524301 WLQ524301:WLR524301 WVM524301:WVN524301 E589837:F589837 JA589837:JB589837 SW589837:SX589837 ACS589837:ACT589837 AMO589837:AMP589837 AWK589837:AWL589837 BGG589837:BGH589837 BQC589837:BQD589837 BZY589837:BZZ589837 CJU589837:CJV589837 CTQ589837:CTR589837 DDM589837:DDN589837 DNI589837:DNJ589837 DXE589837:DXF589837 EHA589837:EHB589837 EQW589837:EQX589837 FAS589837:FAT589837 FKO589837:FKP589837 FUK589837:FUL589837 GEG589837:GEH589837 GOC589837:GOD589837 GXY589837:GXZ589837 HHU589837:HHV589837 HRQ589837:HRR589837 IBM589837:IBN589837 ILI589837:ILJ589837 IVE589837:IVF589837 JFA589837:JFB589837 JOW589837:JOX589837 JYS589837:JYT589837 KIO589837:KIP589837 KSK589837:KSL589837 LCG589837:LCH589837 LMC589837:LMD589837 LVY589837:LVZ589837 MFU589837:MFV589837 MPQ589837:MPR589837 MZM589837:MZN589837 NJI589837:NJJ589837 NTE589837:NTF589837 ODA589837:ODB589837 OMW589837:OMX589837 OWS589837:OWT589837 PGO589837:PGP589837 PQK589837:PQL589837 QAG589837:QAH589837 QKC589837:QKD589837 QTY589837:QTZ589837 RDU589837:RDV589837 RNQ589837:RNR589837 RXM589837:RXN589837 SHI589837:SHJ589837 SRE589837:SRF589837 TBA589837:TBB589837 TKW589837:TKX589837 TUS589837:TUT589837 UEO589837:UEP589837 UOK589837:UOL589837 UYG589837:UYH589837 VIC589837:VID589837 VRY589837:VRZ589837 WBU589837:WBV589837 WLQ589837:WLR589837 WVM589837:WVN589837 E655373:F655373 JA655373:JB655373 SW655373:SX655373 ACS655373:ACT655373 AMO655373:AMP655373 AWK655373:AWL655373 BGG655373:BGH655373 BQC655373:BQD655373 BZY655373:BZZ655373 CJU655373:CJV655373 CTQ655373:CTR655373 DDM655373:DDN655373 DNI655373:DNJ655373 DXE655373:DXF655373 EHA655373:EHB655373 EQW655373:EQX655373 FAS655373:FAT655373 FKO655373:FKP655373 FUK655373:FUL655373 GEG655373:GEH655373 GOC655373:GOD655373 GXY655373:GXZ655373 HHU655373:HHV655373 HRQ655373:HRR655373 IBM655373:IBN655373 ILI655373:ILJ655373 IVE655373:IVF655373 JFA655373:JFB655373 JOW655373:JOX655373 JYS655373:JYT655373 KIO655373:KIP655373 KSK655373:KSL655373 LCG655373:LCH655373 LMC655373:LMD655373 LVY655373:LVZ655373 MFU655373:MFV655373 MPQ655373:MPR655373 MZM655373:MZN655373 NJI655373:NJJ655373 NTE655373:NTF655373 ODA655373:ODB655373 OMW655373:OMX655373 OWS655373:OWT655373 PGO655373:PGP655373 PQK655373:PQL655373 QAG655373:QAH655373 QKC655373:QKD655373 QTY655373:QTZ655373 RDU655373:RDV655373 RNQ655373:RNR655373 RXM655373:RXN655373 SHI655373:SHJ655373 SRE655373:SRF655373 TBA655373:TBB655373 TKW655373:TKX655373 TUS655373:TUT655373 UEO655373:UEP655373 UOK655373:UOL655373 UYG655373:UYH655373 VIC655373:VID655373 VRY655373:VRZ655373 WBU655373:WBV655373 WLQ655373:WLR655373 WVM655373:WVN655373 E720909:F720909 JA720909:JB720909 SW720909:SX720909 ACS720909:ACT720909 AMO720909:AMP720909 AWK720909:AWL720909 BGG720909:BGH720909 BQC720909:BQD720909 BZY720909:BZZ720909 CJU720909:CJV720909 CTQ720909:CTR720909 DDM720909:DDN720909 DNI720909:DNJ720909 DXE720909:DXF720909 EHA720909:EHB720909 EQW720909:EQX720909 FAS720909:FAT720909 FKO720909:FKP720909 FUK720909:FUL720909 GEG720909:GEH720909 GOC720909:GOD720909 GXY720909:GXZ720909 HHU720909:HHV720909 HRQ720909:HRR720909 IBM720909:IBN720909 ILI720909:ILJ720909 IVE720909:IVF720909 JFA720909:JFB720909 JOW720909:JOX720909 JYS720909:JYT720909 KIO720909:KIP720909 KSK720909:KSL720909 LCG720909:LCH720909 LMC720909:LMD720909 LVY720909:LVZ720909 MFU720909:MFV720909 MPQ720909:MPR720909 MZM720909:MZN720909 NJI720909:NJJ720909 NTE720909:NTF720909 ODA720909:ODB720909 OMW720909:OMX720909 OWS720909:OWT720909 PGO720909:PGP720909 PQK720909:PQL720909 QAG720909:QAH720909 QKC720909:QKD720909 QTY720909:QTZ720909 RDU720909:RDV720909 RNQ720909:RNR720909 RXM720909:RXN720909 SHI720909:SHJ720909 SRE720909:SRF720909 TBA720909:TBB720909 TKW720909:TKX720909 TUS720909:TUT720909 UEO720909:UEP720909 UOK720909:UOL720909 UYG720909:UYH720909 VIC720909:VID720909 VRY720909:VRZ720909 WBU720909:WBV720909 WLQ720909:WLR720909 WVM720909:WVN720909 E786445:F786445 JA786445:JB786445 SW786445:SX786445 ACS786445:ACT786445 AMO786445:AMP786445 AWK786445:AWL786445 BGG786445:BGH786445 BQC786445:BQD786445 BZY786445:BZZ786445 CJU786445:CJV786445 CTQ786445:CTR786445 DDM786445:DDN786445 DNI786445:DNJ786445 DXE786445:DXF786445 EHA786445:EHB786445 EQW786445:EQX786445 FAS786445:FAT786445 FKO786445:FKP786445 FUK786445:FUL786445 GEG786445:GEH786445 GOC786445:GOD786445 GXY786445:GXZ786445 HHU786445:HHV786445 HRQ786445:HRR786445 IBM786445:IBN786445 ILI786445:ILJ786445 IVE786445:IVF786445 JFA786445:JFB786445 JOW786445:JOX786445 JYS786445:JYT786445 KIO786445:KIP786445 KSK786445:KSL786445 LCG786445:LCH786445 LMC786445:LMD786445 LVY786445:LVZ786445 MFU786445:MFV786445 MPQ786445:MPR786445 MZM786445:MZN786445 NJI786445:NJJ786445 NTE786445:NTF786445 ODA786445:ODB786445 OMW786445:OMX786445 OWS786445:OWT786445 PGO786445:PGP786445 PQK786445:PQL786445 QAG786445:QAH786445 QKC786445:QKD786445 QTY786445:QTZ786445 RDU786445:RDV786445 RNQ786445:RNR786445 RXM786445:RXN786445 SHI786445:SHJ786445 SRE786445:SRF786445 TBA786445:TBB786445 TKW786445:TKX786445 TUS786445:TUT786445 UEO786445:UEP786445 UOK786445:UOL786445 UYG786445:UYH786445 VIC786445:VID786445 VRY786445:VRZ786445 WBU786445:WBV786445 WLQ786445:WLR786445 WVM786445:WVN786445 E851981:F851981 JA851981:JB851981 SW851981:SX851981 ACS851981:ACT851981 AMO851981:AMP851981 AWK851981:AWL851981 BGG851981:BGH851981 BQC851981:BQD851981 BZY851981:BZZ851981 CJU851981:CJV851981 CTQ851981:CTR851981 DDM851981:DDN851981 DNI851981:DNJ851981 DXE851981:DXF851981 EHA851981:EHB851981 EQW851981:EQX851981 FAS851981:FAT851981 FKO851981:FKP851981 FUK851981:FUL851981 GEG851981:GEH851981 GOC851981:GOD851981 GXY851981:GXZ851981 HHU851981:HHV851981 HRQ851981:HRR851981 IBM851981:IBN851981 ILI851981:ILJ851981 IVE851981:IVF851981 JFA851981:JFB851981 JOW851981:JOX851981 JYS851981:JYT851981 KIO851981:KIP851981 KSK851981:KSL851981 LCG851981:LCH851981 LMC851981:LMD851981 LVY851981:LVZ851981 MFU851981:MFV851981 MPQ851981:MPR851981 MZM851981:MZN851981 NJI851981:NJJ851981 NTE851981:NTF851981 ODA851981:ODB851981 OMW851981:OMX851981 OWS851981:OWT851981 PGO851981:PGP851981 PQK851981:PQL851981 QAG851981:QAH851981 QKC851981:QKD851981 QTY851981:QTZ851981 RDU851981:RDV851981 RNQ851981:RNR851981 RXM851981:RXN851981 SHI851981:SHJ851981 SRE851981:SRF851981 TBA851981:TBB851981 TKW851981:TKX851981 TUS851981:TUT851981 UEO851981:UEP851981 UOK851981:UOL851981 UYG851981:UYH851981 VIC851981:VID851981 VRY851981:VRZ851981 WBU851981:WBV851981 WLQ851981:WLR851981 WVM851981:WVN851981 E917517:F917517 JA917517:JB917517 SW917517:SX917517 ACS917517:ACT917517 AMO917517:AMP917517 AWK917517:AWL917517 BGG917517:BGH917517 BQC917517:BQD917517 BZY917517:BZZ917517 CJU917517:CJV917517 CTQ917517:CTR917517 DDM917517:DDN917517 DNI917517:DNJ917517 DXE917517:DXF917517 EHA917517:EHB917517 EQW917517:EQX917517 FAS917517:FAT917517 FKO917517:FKP917517 FUK917517:FUL917517 GEG917517:GEH917517 GOC917517:GOD917517 GXY917517:GXZ917517 HHU917517:HHV917517 HRQ917517:HRR917517 IBM917517:IBN917517 ILI917517:ILJ917517 IVE917517:IVF917517 JFA917517:JFB917517 JOW917517:JOX917517 JYS917517:JYT917517 KIO917517:KIP917517 KSK917517:KSL917517 LCG917517:LCH917517 LMC917517:LMD917517 LVY917517:LVZ917517 MFU917517:MFV917517 MPQ917517:MPR917517 MZM917517:MZN917517 NJI917517:NJJ917517 NTE917517:NTF917517 ODA917517:ODB917517 OMW917517:OMX917517 OWS917517:OWT917517 PGO917517:PGP917517 PQK917517:PQL917517 QAG917517:QAH917517 QKC917517:QKD917517 QTY917517:QTZ917517 RDU917517:RDV917517 RNQ917517:RNR917517 RXM917517:RXN917517 SHI917517:SHJ917517 SRE917517:SRF917517 TBA917517:TBB917517 TKW917517:TKX917517 TUS917517:TUT917517 UEO917517:UEP917517 UOK917517:UOL917517 UYG917517:UYH917517 VIC917517:VID917517 VRY917517:VRZ917517 WBU917517:WBV917517 WLQ917517:WLR917517 WVM917517:WVN917517 E983053:F983053 JA983053:JB983053 SW983053:SX983053 ACS983053:ACT983053 AMO983053:AMP983053 AWK983053:AWL983053 BGG983053:BGH983053 BQC983053:BQD983053 BZY983053:BZZ983053 CJU983053:CJV983053 CTQ983053:CTR983053 DDM983053:DDN983053 DNI983053:DNJ983053 DXE983053:DXF983053 EHA983053:EHB983053 EQW983053:EQX983053 FAS983053:FAT983053 FKO983053:FKP983053 FUK983053:FUL983053 GEG983053:GEH983053 GOC983053:GOD983053 GXY983053:GXZ983053 HHU983053:HHV983053 HRQ983053:HRR983053 IBM983053:IBN983053 ILI983053:ILJ983053 IVE983053:IVF983053 JFA983053:JFB983053 JOW983053:JOX983053 JYS983053:JYT983053 KIO983053:KIP983053 KSK983053:KSL983053 LCG983053:LCH983053 LMC983053:LMD983053 LVY983053:LVZ983053 MFU983053:MFV983053 MPQ983053:MPR983053 MZM983053:MZN983053 NJI983053:NJJ983053 NTE983053:NTF983053 ODA983053:ODB983053 OMW983053:OMX983053 OWS983053:OWT983053 PGO983053:PGP983053 PQK983053:PQL983053 QAG983053:QAH983053 QKC983053:QKD983053 QTY983053:QTZ983053 RDU983053:RDV983053 RNQ983053:RNR983053 RXM983053:RXN983053 SHI983053:SHJ983053 SRE983053:SRF983053 TBA983053:TBB983053 TKW983053:TKX983053 TUS983053:TUT983053 UEO983053:UEP983053 UOK983053:UOL983053 UYG983053:UYH983053 VIC983053:VID983053 VRY983053:VRZ983053 WBU983053:WBV983053 WLQ983053:WLR983053 WVM983053:WVN983053 E34:F34 JA34:JB34 SW34:SX34 ACS34:ACT34 AMO34:AMP34 AWK34:AWL34 BGG34:BGH34 BQC34:BQD34 BZY34:BZZ34 CJU34:CJV34 CTQ34:CTR34 DDM34:DDN34 DNI34:DNJ34 DXE34:DXF34 EHA34:EHB34 EQW34:EQX34 FAS34:FAT34 FKO34:FKP34 FUK34:FUL34 GEG34:GEH34 GOC34:GOD34 GXY34:GXZ34 HHU34:HHV34 HRQ34:HRR34 IBM34:IBN34 ILI34:ILJ34 IVE34:IVF34 JFA34:JFB34 JOW34:JOX34 JYS34:JYT34 KIO34:KIP34 KSK34:KSL34 LCG34:LCH34 LMC34:LMD34 LVY34:LVZ34 MFU34:MFV34 MPQ34:MPR34 MZM34:MZN34 NJI34:NJJ34 NTE34:NTF34 ODA34:ODB34 OMW34:OMX34 OWS34:OWT34 PGO34:PGP34 PQK34:PQL34 QAG34:QAH34 QKC34:QKD34 QTY34:QTZ34 RDU34:RDV34 RNQ34:RNR34 RXM34:RXN34 SHI34:SHJ34 SRE34:SRF34 TBA34:TBB34 TKW34:TKX34 TUS34:TUT34 UEO34:UEP34 UOK34:UOL34 UYG34:UYH34 VIC34:VID34 VRY34:VRZ34 WBU34:WBV34 WLQ34:WLR34 WVM34:WVN34 E65570:F65570 JA65570:JB65570 SW65570:SX65570 ACS65570:ACT65570 AMO65570:AMP65570 AWK65570:AWL65570 BGG65570:BGH65570 BQC65570:BQD65570 BZY65570:BZZ65570 CJU65570:CJV65570 CTQ65570:CTR65570 DDM65570:DDN65570 DNI65570:DNJ65570 DXE65570:DXF65570 EHA65570:EHB65570 EQW65570:EQX65570 FAS65570:FAT65570 FKO65570:FKP65570 FUK65570:FUL65570 GEG65570:GEH65570 GOC65570:GOD65570 GXY65570:GXZ65570 HHU65570:HHV65570 HRQ65570:HRR65570 IBM65570:IBN65570 ILI65570:ILJ65570 IVE65570:IVF65570 JFA65570:JFB65570 JOW65570:JOX65570 JYS65570:JYT65570 KIO65570:KIP65570 KSK65570:KSL65570 LCG65570:LCH65570 LMC65570:LMD65570 LVY65570:LVZ65570 MFU65570:MFV65570 MPQ65570:MPR65570 MZM65570:MZN65570 NJI65570:NJJ65570 NTE65570:NTF65570 ODA65570:ODB65570 OMW65570:OMX65570 OWS65570:OWT65570 PGO65570:PGP65570 PQK65570:PQL65570 QAG65570:QAH65570 QKC65570:QKD65570 QTY65570:QTZ65570 RDU65570:RDV65570 RNQ65570:RNR65570 RXM65570:RXN65570 SHI65570:SHJ65570 SRE65570:SRF65570 TBA65570:TBB65570 TKW65570:TKX65570 TUS65570:TUT65570 UEO65570:UEP65570 UOK65570:UOL65570 UYG65570:UYH65570 VIC65570:VID65570 VRY65570:VRZ65570 WBU65570:WBV65570 WLQ65570:WLR65570 WVM65570:WVN65570 E131106:F131106 JA131106:JB131106 SW131106:SX131106 ACS131106:ACT131106 AMO131106:AMP131106 AWK131106:AWL131106 BGG131106:BGH131106 BQC131106:BQD131106 BZY131106:BZZ131106 CJU131106:CJV131106 CTQ131106:CTR131106 DDM131106:DDN131106 DNI131106:DNJ131106 DXE131106:DXF131106 EHA131106:EHB131106 EQW131106:EQX131106 FAS131106:FAT131106 FKO131106:FKP131106 FUK131106:FUL131106 GEG131106:GEH131106 GOC131106:GOD131106 GXY131106:GXZ131106 HHU131106:HHV131106 HRQ131106:HRR131106 IBM131106:IBN131106 ILI131106:ILJ131106 IVE131106:IVF131106 JFA131106:JFB131106 JOW131106:JOX131106 JYS131106:JYT131106 KIO131106:KIP131106 KSK131106:KSL131106 LCG131106:LCH131106 LMC131106:LMD131106 LVY131106:LVZ131106 MFU131106:MFV131106 MPQ131106:MPR131106 MZM131106:MZN131106 NJI131106:NJJ131106 NTE131106:NTF131106 ODA131106:ODB131106 OMW131106:OMX131106 OWS131106:OWT131106 PGO131106:PGP131106 PQK131106:PQL131106 QAG131106:QAH131106 QKC131106:QKD131106 QTY131106:QTZ131106 RDU131106:RDV131106 RNQ131106:RNR131106 RXM131106:RXN131106 SHI131106:SHJ131106 SRE131106:SRF131106 TBA131106:TBB131106 TKW131106:TKX131106 TUS131106:TUT131106 UEO131106:UEP131106 UOK131106:UOL131106 UYG131106:UYH131106 VIC131106:VID131106 VRY131106:VRZ131106 WBU131106:WBV131106 WLQ131106:WLR131106 WVM131106:WVN131106 E196642:F196642 JA196642:JB196642 SW196642:SX196642 ACS196642:ACT196642 AMO196642:AMP196642 AWK196642:AWL196642 BGG196642:BGH196642 BQC196642:BQD196642 BZY196642:BZZ196642 CJU196642:CJV196642 CTQ196642:CTR196642 DDM196642:DDN196642 DNI196642:DNJ196642 DXE196642:DXF196642 EHA196642:EHB196642 EQW196642:EQX196642 FAS196642:FAT196642 FKO196642:FKP196642 FUK196642:FUL196642 GEG196642:GEH196642 GOC196642:GOD196642 GXY196642:GXZ196642 HHU196642:HHV196642 HRQ196642:HRR196642 IBM196642:IBN196642 ILI196642:ILJ196642 IVE196642:IVF196642 JFA196642:JFB196642 JOW196642:JOX196642 JYS196642:JYT196642 KIO196642:KIP196642 KSK196642:KSL196642 LCG196642:LCH196642 LMC196642:LMD196642 LVY196642:LVZ196642 MFU196642:MFV196642 MPQ196642:MPR196642 MZM196642:MZN196642 NJI196642:NJJ196642 NTE196642:NTF196642 ODA196642:ODB196642 OMW196642:OMX196642 OWS196642:OWT196642 PGO196642:PGP196642 PQK196642:PQL196642 QAG196642:QAH196642 QKC196642:QKD196642 QTY196642:QTZ196642 RDU196642:RDV196642 RNQ196642:RNR196642 RXM196642:RXN196642 SHI196642:SHJ196642 SRE196642:SRF196642 TBA196642:TBB196642 TKW196642:TKX196642 TUS196642:TUT196642 UEO196642:UEP196642 UOK196642:UOL196642 UYG196642:UYH196642 VIC196642:VID196642 VRY196642:VRZ196642 WBU196642:WBV196642 WLQ196642:WLR196642 WVM196642:WVN196642 E262178:F262178 JA262178:JB262178 SW262178:SX262178 ACS262178:ACT262178 AMO262178:AMP262178 AWK262178:AWL262178 BGG262178:BGH262178 BQC262178:BQD262178 BZY262178:BZZ262178 CJU262178:CJV262178 CTQ262178:CTR262178 DDM262178:DDN262178 DNI262178:DNJ262178 DXE262178:DXF262178 EHA262178:EHB262178 EQW262178:EQX262178 FAS262178:FAT262178 FKO262178:FKP262178 FUK262178:FUL262178 GEG262178:GEH262178 GOC262178:GOD262178 GXY262178:GXZ262178 HHU262178:HHV262178 HRQ262178:HRR262178 IBM262178:IBN262178 ILI262178:ILJ262178 IVE262178:IVF262178 JFA262178:JFB262178 JOW262178:JOX262178 JYS262178:JYT262178 KIO262178:KIP262178 KSK262178:KSL262178 LCG262178:LCH262178 LMC262178:LMD262178 LVY262178:LVZ262178 MFU262178:MFV262178 MPQ262178:MPR262178 MZM262178:MZN262178 NJI262178:NJJ262178 NTE262178:NTF262178 ODA262178:ODB262178 OMW262178:OMX262178 OWS262178:OWT262178 PGO262178:PGP262178 PQK262178:PQL262178 QAG262178:QAH262178 QKC262178:QKD262178 QTY262178:QTZ262178 RDU262178:RDV262178 RNQ262178:RNR262178 RXM262178:RXN262178 SHI262178:SHJ262178 SRE262178:SRF262178 TBA262178:TBB262178 TKW262178:TKX262178 TUS262178:TUT262178 UEO262178:UEP262178 UOK262178:UOL262178 UYG262178:UYH262178 VIC262178:VID262178 VRY262178:VRZ262178 WBU262178:WBV262178 WLQ262178:WLR262178 WVM262178:WVN262178 E327714:F327714 JA327714:JB327714 SW327714:SX327714 ACS327714:ACT327714 AMO327714:AMP327714 AWK327714:AWL327714 BGG327714:BGH327714 BQC327714:BQD327714 BZY327714:BZZ327714 CJU327714:CJV327714 CTQ327714:CTR327714 DDM327714:DDN327714 DNI327714:DNJ327714 DXE327714:DXF327714 EHA327714:EHB327714 EQW327714:EQX327714 FAS327714:FAT327714 FKO327714:FKP327714 FUK327714:FUL327714 GEG327714:GEH327714 GOC327714:GOD327714 GXY327714:GXZ327714 HHU327714:HHV327714 HRQ327714:HRR327714 IBM327714:IBN327714 ILI327714:ILJ327714 IVE327714:IVF327714 JFA327714:JFB327714 JOW327714:JOX327714 JYS327714:JYT327714 KIO327714:KIP327714 KSK327714:KSL327714 LCG327714:LCH327714 LMC327714:LMD327714 LVY327714:LVZ327714 MFU327714:MFV327714 MPQ327714:MPR327714 MZM327714:MZN327714 NJI327714:NJJ327714 NTE327714:NTF327714 ODA327714:ODB327714 OMW327714:OMX327714 OWS327714:OWT327714 PGO327714:PGP327714 PQK327714:PQL327714 QAG327714:QAH327714 QKC327714:QKD327714 QTY327714:QTZ327714 RDU327714:RDV327714 RNQ327714:RNR327714 RXM327714:RXN327714 SHI327714:SHJ327714 SRE327714:SRF327714 TBA327714:TBB327714 TKW327714:TKX327714 TUS327714:TUT327714 UEO327714:UEP327714 UOK327714:UOL327714 UYG327714:UYH327714 VIC327714:VID327714 VRY327714:VRZ327714 WBU327714:WBV327714 WLQ327714:WLR327714 WVM327714:WVN327714 E393250:F393250 JA393250:JB393250 SW393250:SX393250 ACS393250:ACT393250 AMO393250:AMP393250 AWK393250:AWL393250 BGG393250:BGH393250 BQC393250:BQD393250 BZY393250:BZZ393250 CJU393250:CJV393250 CTQ393250:CTR393250 DDM393250:DDN393250 DNI393250:DNJ393250 DXE393250:DXF393250 EHA393250:EHB393250 EQW393250:EQX393250 FAS393250:FAT393250 FKO393250:FKP393250 FUK393250:FUL393250 GEG393250:GEH393250 GOC393250:GOD393250 GXY393250:GXZ393250 HHU393250:HHV393250 HRQ393250:HRR393250 IBM393250:IBN393250 ILI393250:ILJ393250 IVE393250:IVF393250 JFA393250:JFB393250 JOW393250:JOX393250 JYS393250:JYT393250 KIO393250:KIP393250 KSK393250:KSL393250 LCG393250:LCH393250 LMC393250:LMD393250 LVY393250:LVZ393250 MFU393250:MFV393250 MPQ393250:MPR393250 MZM393250:MZN393250 NJI393250:NJJ393250 NTE393250:NTF393250 ODA393250:ODB393250 OMW393250:OMX393250 OWS393250:OWT393250 PGO393250:PGP393250 PQK393250:PQL393250 QAG393250:QAH393250 QKC393250:QKD393250 QTY393250:QTZ393250 RDU393250:RDV393250 RNQ393250:RNR393250 RXM393250:RXN393250 SHI393250:SHJ393250 SRE393250:SRF393250 TBA393250:TBB393250 TKW393250:TKX393250 TUS393250:TUT393250 UEO393250:UEP393250 UOK393250:UOL393250 UYG393250:UYH393250 VIC393250:VID393250 VRY393250:VRZ393250 WBU393250:WBV393250 WLQ393250:WLR393250 WVM393250:WVN393250 E458786:F458786 JA458786:JB458786 SW458786:SX458786 ACS458786:ACT458786 AMO458786:AMP458786 AWK458786:AWL458786 BGG458786:BGH458786 BQC458786:BQD458786 BZY458786:BZZ458786 CJU458786:CJV458786 CTQ458786:CTR458786 DDM458786:DDN458786 DNI458786:DNJ458786 DXE458786:DXF458786 EHA458786:EHB458786 EQW458786:EQX458786 FAS458786:FAT458786 FKO458786:FKP458786 FUK458786:FUL458786 GEG458786:GEH458786 GOC458786:GOD458786 GXY458786:GXZ458786 HHU458786:HHV458786 HRQ458786:HRR458786 IBM458786:IBN458786 ILI458786:ILJ458786 IVE458786:IVF458786 JFA458786:JFB458786 JOW458786:JOX458786 JYS458786:JYT458786 KIO458786:KIP458786 KSK458786:KSL458786 LCG458786:LCH458786 LMC458786:LMD458786 LVY458786:LVZ458786 MFU458786:MFV458786 MPQ458786:MPR458786 MZM458786:MZN458786 NJI458786:NJJ458786 NTE458786:NTF458786 ODA458786:ODB458786 OMW458786:OMX458786 OWS458786:OWT458786 PGO458786:PGP458786 PQK458786:PQL458786 QAG458786:QAH458786 QKC458786:QKD458786 QTY458786:QTZ458786 RDU458786:RDV458786 RNQ458786:RNR458786 RXM458786:RXN458786 SHI458786:SHJ458786 SRE458786:SRF458786 TBA458786:TBB458786 TKW458786:TKX458786 TUS458786:TUT458786 UEO458786:UEP458786 UOK458786:UOL458786 UYG458786:UYH458786 VIC458786:VID458786 VRY458786:VRZ458786 WBU458786:WBV458786 WLQ458786:WLR458786 WVM458786:WVN458786 E524322:F524322 JA524322:JB524322 SW524322:SX524322 ACS524322:ACT524322 AMO524322:AMP524322 AWK524322:AWL524322 BGG524322:BGH524322 BQC524322:BQD524322 BZY524322:BZZ524322 CJU524322:CJV524322 CTQ524322:CTR524322 DDM524322:DDN524322 DNI524322:DNJ524322 DXE524322:DXF524322 EHA524322:EHB524322 EQW524322:EQX524322 FAS524322:FAT524322 FKO524322:FKP524322 FUK524322:FUL524322 GEG524322:GEH524322 GOC524322:GOD524322 GXY524322:GXZ524322 HHU524322:HHV524322 HRQ524322:HRR524322 IBM524322:IBN524322 ILI524322:ILJ524322 IVE524322:IVF524322 JFA524322:JFB524322 JOW524322:JOX524322 JYS524322:JYT524322 KIO524322:KIP524322 KSK524322:KSL524322 LCG524322:LCH524322 LMC524322:LMD524322 LVY524322:LVZ524322 MFU524322:MFV524322 MPQ524322:MPR524322 MZM524322:MZN524322 NJI524322:NJJ524322 NTE524322:NTF524322 ODA524322:ODB524322 OMW524322:OMX524322 OWS524322:OWT524322 PGO524322:PGP524322 PQK524322:PQL524322 QAG524322:QAH524322 QKC524322:QKD524322 QTY524322:QTZ524322 RDU524322:RDV524322 RNQ524322:RNR524322 RXM524322:RXN524322 SHI524322:SHJ524322 SRE524322:SRF524322 TBA524322:TBB524322 TKW524322:TKX524322 TUS524322:TUT524322 UEO524322:UEP524322 UOK524322:UOL524322 UYG524322:UYH524322 VIC524322:VID524322 VRY524322:VRZ524322 WBU524322:WBV524322 WLQ524322:WLR524322 WVM524322:WVN524322 E589858:F589858 JA589858:JB589858 SW589858:SX589858 ACS589858:ACT589858 AMO589858:AMP589858 AWK589858:AWL589858 BGG589858:BGH589858 BQC589858:BQD589858 BZY589858:BZZ589858 CJU589858:CJV589858 CTQ589858:CTR589858 DDM589858:DDN589858 DNI589858:DNJ589858 DXE589858:DXF589858 EHA589858:EHB589858 EQW589858:EQX589858 FAS589858:FAT589858 FKO589858:FKP589858 FUK589858:FUL589858 GEG589858:GEH589858 GOC589858:GOD589858 GXY589858:GXZ589858 HHU589858:HHV589858 HRQ589858:HRR589858 IBM589858:IBN589858 ILI589858:ILJ589858 IVE589858:IVF589858 JFA589858:JFB589858 JOW589858:JOX589858 JYS589858:JYT589858 KIO589858:KIP589858 KSK589858:KSL589858 LCG589858:LCH589858 LMC589858:LMD589858 LVY589858:LVZ589858 MFU589858:MFV589858 MPQ589858:MPR589858 MZM589858:MZN589858 NJI589858:NJJ589858 NTE589858:NTF589858 ODA589858:ODB589858 OMW589858:OMX589858 OWS589858:OWT589858 PGO589858:PGP589858 PQK589858:PQL589858 QAG589858:QAH589858 QKC589858:QKD589858 QTY589858:QTZ589858 RDU589858:RDV589858 RNQ589858:RNR589858 RXM589858:RXN589858 SHI589858:SHJ589858 SRE589858:SRF589858 TBA589858:TBB589858 TKW589858:TKX589858 TUS589858:TUT589858 UEO589858:UEP589858 UOK589858:UOL589858 UYG589858:UYH589858 VIC589858:VID589858 VRY589858:VRZ589858 WBU589858:WBV589858 WLQ589858:WLR589858 WVM589858:WVN589858 E655394:F655394 JA655394:JB655394 SW655394:SX655394 ACS655394:ACT655394 AMO655394:AMP655394 AWK655394:AWL655394 BGG655394:BGH655394 BQC655394:BQD655394 BZY655394:BZZ655394 CJU655394:CJV655394 CTQ655394:CTR655394 DDM655394:DDN655394 DNI655394:DNJ655394 DXE655394:DXF655394 EHA655394:EHB655394 EQW655394:EQX655394 FAS655394:FAT655394 FKO655394:FKP655394 FUK655394:FUL655394 GEG655394:GEH655394 GOC655394:GOD655394 GXY655394:GXZ655394 HHU655394:HHV655394 HRQ655394:HRR655394 IBM655394:IBN655394 ILI655394:ILJ655394 IVE655394:IVF655394 JFA655394:JFB655394 JOW655394:JOX655394 JYS655394:JYT655394 KIO655394:KIP655394 KSK655394:KSL655394 LCG655394:LCH655394 LMC655394:LMD655394 LVY655394:LVZ655394 MFU655394:MFV655394 MPQ655394:MPR655394 MZM655394:MZN655394 NJI655394:NJJ655394 NTE655394:NTF655394 ODA655394:ODB655394 OMW655394:OMX655394 OWS655394:OWT655394 PGO655394:PGP655394 PQK655394:PQL655394 QAG655394:QAH655394 QKC655394:QKD655394 QTY655394:QTZ655394 RDU655394:RDV655394 RNQ655394:RNR655394 RXM655394:RXN655394 SHI655394:SHJ655394 SRE655394:SRF655394 TBA655394:TBB655394 TKW655394:TKX655394 TUS655394:TUT655394 UEO655394:UEP655394 UOK655394:UOL655394 UYG655394:UYH655394 VIC655394:VID655394 VRY655394:VRZ655394 WBU655394:WBV655394 WLQ655394:WLR655394 WVM655394:WVN655394 E720930:F720930 JA720930:JB720930 SW720930:SX720930 ACS720930:ACT720930 AMO720930:AMP720930 AWK720930:AWL720930 BGG720930:BGH720930 BQC720930:BQD720930 BZY720930:BZZ720930 CJU720930:CJV720930 CTQ720930:CTR720930 DDM720930:DDN720930 DNI720930:DNJ720930 DXE720930:DXF720930 EHA720930:EHB720930 EQW720930:EQX720930 FAS720930:FAT720930 FKO720930:FKP720930 FUK720930:FUL720930 GEG720930:GEH720930 GOC720930:GOD720930 GXY720930:GXZ720930 HHU720930:HHV720930 HRQ720930:HRR720930 IBM720930:IBN720930 ILI720930:ILJ720930 IVE720930:IVF720930 JFA720930:JFB720930 JOW720930:JOX720930 JYS720930:JYT720930 KIO720930:KIP720930 KSK720930:KSL720930 LCG720930:LCH720930 LMC720930:LMD720930 LVY720930:LVZ720930 MFU720930:MFV720930 MPQ720930:MPR720930 MZM720930:MZN720930 NJI720930:NJJ720930 NTE720930:NTF720930 ODA720930:ODB720930 OMW720930:OMX720930 OWS720930:OWT720930 PGO720930:PGP720930 PQK720930:PQL720930 QAG720930:QAH720930 QKC720930:QKD720930 QTY720930:QTZ720930 RDU720930:RDV720930 RNQ720930:RNR720930 RXM720930:RXN720930 SHI720930:SHJ720930 SRE720930:SRF720930 TBA720930:TBB720930 TKW720930:TKX720930 TUS720930:TUT720930 UEO720930:UEP720930 UOK720930:UOL720930 UYG720930:UYH720930 VIC720930:VID720930 VRY720930:VRZ720930 WBU720930:WBV720930 WLQ720930:WLR720930 WVM720930:WVN720930 E786466:F786466 JA786466:JB786466 SW786466:SX786466 ACS786466:ACT786466 AMO786466:AMP786466 AWK786466:AWL786466 BGG786466:BGH786466 BQC786466:BQD786466 BZY786466:BZZ786466 CJU786466:CJV786466 CTQ786466:CTR786466 DDM786466:DDN786466 DNI786466:DNJ786466 DXE786466:DXF786466 EHA786466:EHB786466 EQW786466:EQX786466 FAS786466:FAT786466 FKO786466:FKP786466 FUK786466:FUL786466 GEG786466:GEH786466 GOC786466:GOD786466 GXY786466:GXZ786466 HHU786466:HHV786466 HRQ786466:HRR786466 IBM786466:IBN786466 ILI786466:ILJ786466 IVE786466:IVF786466 JFA786466:JFB786466 JOW786466:JOX786466 JYS786466:JYT786466 KIO786466:KIP786466 KSK786466:KSL786466 LCG786466:LCH786466 LMC786466:LMD786466 LVY786466:LVZ786466 MFU786466:MFV786466 MPQ786466:MPR786466 MZM786466:MZN786466 NJI786466:NJJ786466 NTE786466:NTF786466 ODA786466:ODB786466 OMW786466:OMX786466 OWS786466:OWT786466 PGO786466:PGP786466 PQK786466:PQL786466 QAG786466:QAH786466 QKC786466:QKD786466 QTY786466:QTZ786466 RDU786466:RDV786466 RNQ786466:RNR786466 RXM786466:RXN786466 SHI786466:SHJ786466 SRE786466:SRF786466 TBA786466:TBB786466 TKW786466:TKX786466 TUS786466:TUT786466 UEO786466:UEP786466 UOK786466:UOL786466 UYG786466:UYH786466 VIC786466:VID786466 VRY786466:VRZ786466 WBU786466:WBV786466 WLQ786466:WLR786466 WVM786466:WVN786466 E852002:F852002 JA852002:JB852002 SW852002:SX852002 ACS852002:ACT852002 AMO852002:AMP852002 AWK852002:AWL852002 BGG852002:BGH852002 BQC852002:BQD852002 BZY852002:BZZ852002 CJU852002:CJV852002 CTQ852002:CTR852002 DDM852002:DDN852002 DNI852002:DNJ852002 DXE852002:DXF852002 EHA852002:EHB852002 EQW852002:EQX852002 FAS852002:FAT852002 FKO852002:FKP852002 FUK852002:FUL852002 GEG852002:GEH852002 GOC852002:GOD852002 GXY852002:GXZ852002 HHU852002:HHV852002 HRQ852002:HRR852002 IBM852002:IBN852002 ILI852002:ILJ852002 IVE852002:IVF852002 JFA852002:JFB852002 JOW852002:JOX852002 JYS852002:JYT852002 KIO852002:KIP852002 KSK852002:KSL852002 LCG852002:LCH852002 LMC852002:LMD852002 LVY852002:LVZ852002 MFU852002:MFV852002 MPQ852002:MPR852002 MZM852002:MZN852002 NJI852002:NJJ852002 NTE852002:NTF852002 ODA852002:ODB852002 OMW852002:OMX852002 OWS852002:OWT852002 PGO852002:PGP852002 PQK852002:PQL852002 QAG852002:QAH852002 QKC852002:QKD852002 QTY852002:QTZ852002 RDU852002:RDV852002 RNQ852002:RNR852002 RXM852002:RXN852002 SHI852002:SHJ852002 SRE852002:SRF852002 TBA852002:TBB852002 TKW852002:TKX852002 TUS852002:TUT852002 UEO852002:UEP852002 UOK852002:UOL852002 UYG852002:UYH852002 VIC852002:VID852002 VRY852002:VRZ852002 WBU852002:WBV852002 WLQ852002:WLR852002 WVM852002:WVN852002 E917538:F917538 JA917538:JB917538 SW917538:SX917538 ACS917538:ACT917538 AMO917538:AMP917538 AWK917538:AWL917538 BGG917538:BGH917538 BQC917538:BQD917538 BZY917538:BZZ917538 CJU917538:CJV917538 CTQ917538:CTR917538 DDM917538:DDN917538 DNI917538:DNJ917538 DXE917538:DXF917538 EHA917538:EHB917538 EQW917538:EQX917538 FAS917538:FAT917538 FKO917538:FKP917538 FUK917538:FUL917538 GEG917538:GEH917538 GOC917538:GOD917538 GXY917538:GXZ917538 HHU917538:HHV917538 HRQ917538:HRR917538 IBM917538:IBN917538 ILI917538:ILJ917538 IVE917538:IVF917538 JFA917538:JFB917538 JOW917538:JOX917538 JYS917538:JYT917538 KIO917538:KIP917538 KSK917538:KSL917538 LCG917538:LCH917538 LMC917538:LMD917538 LVY917538:LVZ917538 MFU917538:MFV917538 MPQ917538:MPR917538 MZM917538:MZN917538 NJI917538:NJJ917538 NTE917538:NTF917538 ODA917538:ODB917538 OMW917538:OMX917538 OWS917538:OWT917538 PGO917538:PGP917538 PQK917538:PQL917538 QAG917538:QAH917538 QKC917538:QKD917538 QTY917538:QTZ917538 RDU917538:RDV917538 RNQ917538:RNR917538 RXM917538:RXN917538 SHI917538:SHJ917538 SRE917538:SRF917538 TBA917538:TBB917538 TKW917538:TKX917538 TUS917538:TUT917538 UEO917538:UEP917538 UOK917538:UOL917538 UYG917538:UYH917538 VIC917538:VID917538 VRY917538:VRZ917538 WBU917538:WBV917538 WLQ917538:WLR917538 WVM917538:WVN917538 E983074:F983074 JA983074:JB983074 SW983074:SX983074 ACS983074:ACT983074 AMO983074:AMP983074 AWK983074:AWL983074 BGG983074:BGH983074 BQC983074:BQD983074 BZY983074:BZZ983074 CJU983074:CJV983074 CTQ983074:CTR983074 DDM983074:DDN983074 DNI983074:DNJ983074 DXE983074:DXF983074 EHA983074:EHB983074 EQW983074:EQX983074 FAS983074:FAT983074 FKO983074:FKP983074 FUK983074:FUL983074 GEG983074:GEH983074 GOC983074:GOD983074 GXY983074:GXZ983074 HHU983074:HHV983074 HRQ983074:HRR983074 IBM983074:IBN983074 ILI983074:ILJ983074 IVE983074:IVF983074 JFA983074:JFB983074 JOW983074:JOX983074 JYS983074:JYT983074 KIO983074:KIP983074 KSK983074:KSL983074 LCG983074:LCH983074 LMC983074:LMD983074 LVY983074:LVZ983074 MFU983074:MFV983074 MPQ983074:MPR983074 MZM983074:MZN983074 NJI983074:NJJ983074 NTE983074:NTF983074 ODA983074:ODB983074 OMW983074:OMX983074 OWS983074:OWT983074 PGO983074:PGP983074 PQK983074:PQL983074 QAG983074:QAH983074 QKC983074:QKD983074 QTY983074:QTZ983074 RDU983074:RDV983074 RNQ983074:RNR983074 RXM983074:RXN983074 SHI983074:SHJ983074 SRE983074:SRF983074 TBA983074:TBB983074 TKW983074:TKX983074 TUS983074:TUT983074 UEO983074:UEP983074 UOK983074:UOL983074 UYG983074:UYH983074 VIC983074:VID983074 VRY983074:VRZ983074 WBU983074:WBV983074 WLQ983074:WLR983074 WVM983074:WVN983074 E20:F20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E65556:F65556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E131092:F131092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E196628:F196628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E262164:F262164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E327700:F327700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E393236:F393236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E458772:F458772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E524308:F524308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E589844:F589844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E655380:F655380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E720916:F720916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E786452:F786452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E851988:F851988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E917524:F917524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E983060:F983060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WVM983060:WVN983060 E48:F48 JA48:JB48 SW48:SX48 ACS48:ACT48 AMO48:AMP48 AWK48:AWL48 BGG48:BGH48 BQC48:BQD48 BZY48:BZZ48 CJU48:CJV48 CTQ48:CTR48 DDM48:DDN48 DNI48:DNJ48 DXE48:DXF48 EHA48:EHB48 EQW48:EQX48 FAS48:FAT48 FKO48:FKP48 FUK48:FUL48 GEG48:GEH48 GOC48:GOD48 GXY48:GXZ48 HHU48:HHV48 HRQ48:HRR48 IBM48:IBN48 ILI48:ILJ48 IVE48:IVF48 JFA48:JFB48 JOW48:JOX48 JYS48:JYT48 KIO48:KIP48 KSK48:KSL48 LCG48:LCH48 LMC48:LMD48 LVY48:LVZ48 MFU48:MFV48 MPQ48:MPR48 MZM48:MZN48 NJI48:NJJ48 NTE48:NTF48 ODA48:ODB48 OMW48:OMX48 OWS48:OWT48 PGO48:PGP48 PQK48:PQL48 QAG48:QAH48 QKC48:QKD48 QTY48:QTZ48 RDU48:RDV48 RNQ48:RNR48 RXM48:RXN48 SHI48:SHJ48 SRE48:SRF48 TBA48:TBB48 TKW48:TKX48 TUS48:TUT48 UEO48:UEP48 UOK48:UOL48 UYG48:UYH48 VIC48:VID48 VRY48:VRZ48 WBU48:WBV48 WLQ48:WLR48 WVM48:WVN48 E65584:F65584 JA65584:JB65584 SW65584:SX65584 ACS65584:ACT65584 AMO65584:AMP65584 AWK65584:AWL65584 BGG65584:BGH65584 BQC65584:BQD65584 BZY65584:BZZ65584 CJU65584:CJV65584 CTQ65584:CTR65584 DDM65584:DDN65584 DNI65584:DNJ65584 DXE65584:DXF65584 EHA65584:EHB65584 EQW65584:EQX65584 FAS65584:FAT65584 FKO65584:FKP65584 FUK65584:FUL65584 GEG65584:GEH65584 GOC65584:GOD65584 GXY65584:GXZ65584 HHU65584:HHV65584 HRQ65584:HRR65584 IBM65584:IBN65584 ILI65584:ILJ65584 IVE65584:IVF65584 JFA65584:JFB65584 JOW65584:JOX65584 JYS65584:JYT65584 KIO65584:KIP65584 KSK65584:KSL65584 LCG65584:LCH65584 LMC65584:LMD65584 LVY65584:LVZ65584 MFU65584:MFV65584 MPQ65584:MPR65584 MZM65584:MZN65584 NJI65584:NJJ65584 NTE65584:NTF65584 ODA65584:ODB65584 OMW65584:OMX65584 OWS65584:OWT65584 PGO65584:PGP65584 PQK65584:PQL65584 QAG65584:QAH65584 QKC65584:QKD65584 QTY65584:QTZ65584 RDU65584:RDV65584 RNQ65584:RNR65584 RXM65584:RXN65584 SHI65584:SHJ65584 SRE65584:SRF65584 TBA65584:TBB65584 TKW65584:TKX65584 TUS65584:TUT65584 UEO65584:UEP65584 UOK65584:UOL65584 UYG65584:UYH65584 VIC65584:VID65584 VRY65584:VRZ65584 WBU65584:WBV65584 WLQ65584:WLR65584 WVM65584:WVN65584 E131120:F131120 JA131120:JB131120 SW131120:SX131120 ACS131120:ACT131120 AMO131120:AMP131120 AWK131120:AWL131120 BGG131120:BGH131120 BQC131120:BQD131120 BZY131120:BZZ131120 CJU131120:CJV131120 CTQ131120:CTR131120 DDM131120:DDN131120 DNI131120:DNJ131120 DXE131120:DXF131120 EHA131120:EHB131120 EQW131120:EQX131120 FAS131120:FAT131120 FKO131120:FKP131120 FUK131120:FUL131120 GEG131120:GEH131120 GOC131120:GOD131120 GXY131120:GXZ131120 HHU131120:HHV131120 HRQ131120:HRR131120 IBM131120:IBN131120 ILI131120:ILJ131120 IVE131120:IVF131120 JFA131120:JFB131120 JOW131120:JOX131120 JYS131120:JYT131120 KIO131120:KIP131120 KSK131120:KSL131120 LCG131120:LCH131120 LMC131120:LMD131120 LVY131120:LVZ131120 MFU131120:MFV131120 MPQ131120:MPR131120 MZM131120:MZN131120 NJI131120:NJJ131120 NTE131120:NTF131120 ODA131120:ODB131120 OMW131120:OMX131120 OWS131120:OWT131120 PGO131120:PGP131120 PQK131120:PQL131120 QAG131120:QAH131120 QKC131120:QKD131120 QTY131120:QTZ131120 RDU131120:RDV131120 RNQ131120:RNR131120 RXM131120:RXN131120 SHI131120:SHJ131120 SRE131120:SRF131120 TBA131120:TBB131120 TKW131120:TKX131120 TUS131120:TUT131120 UEO131120:UEP131120 UOK131120:UOL131120 UYG131120:UYH131120 VIC131120:VID131120 VRY131120:VRZ131120 WBU131120:WBV131120 WLQ131120:WLR131120 WVM131120:WVN131120 E196656:F196656 JA196656:JB196656 SW196656:SX196656 ACS196656:ACT196656 AMO196656:AMP196656 AWK196656:AWL196656 BGG196656:BGH196656 BQC196656:BQD196656 BZY196656:BZZ196656 CJU196656:CJV196656 CTQ196656:CTR196656 DDM196656:DDN196656 DNI196656:DNJ196656 DXE196656:DXF196656 EHA196656:EHB196656 EQW196656:EQX196656 FAS196656:FAT196656 FKO196656:FKP196656 FUK196656:FUL196656 GEG196656:GEH196656 GOC196656:GOD196656 GXY196656:GXZ196656 HHU196656:HHV196656 HRQ196656:HRR196656 IBM196656:IBN196656 ILI196656:ILJ196656 IVE196656:IVF196656 JFA196656:JFB196656 JOW196656:JOX196656 JYS196656:JYT196656 KIO196656:KIP196656 KSK196656:KSL196656 LCG196656:LCH196656 LMC196656:LMD196656 LVY196656:LVZ196656 MFU196656:MFV196656 MPQ196656:MPR196656 MZM196656:MZN196656 NJI196656:NJJ196656 NTE196656:NTF196656 ODA196656:ODB196656 OMW196656:OMX196656 OWS196656:OWT196656 PGO196656:PGP196656 PQK196656:PQL196656 QAG196656:QAH196656 QKC196656:QKD196656 QTY196656:QTZ196656 RDU196656:RDV196656 RNQ196656:RNR196656 RXM196656:RXN196656 SHI196656:SHJ196656 SRE196656:SRF196656 TBA196656:TBB196656 TKW196656:TKX196656 TUS196656:TUT196656 UEO196656:UEP196656 UOK196656:UOL196656 UYG196656:UYH196656 VIC196656:VID196656 VRY196656:VRZ196656 WBU196656:WBV196656 WLQ196656:WLR196656 WVM196656:WVN196656 E262192:F262192 JA262192:JB262192 SW262192:SX262192 ACS262192:ACT262192 AMO262192:AMP262192 AWK262192:AWL262192 BGG262192:BGH262192 BQC262192:BQD262192 BZY262192:BZZ262192 CJU262192:CJV262192 CTQ262192:CTR262192 DDM262192:DDN262192 DNI262192:DNJ262192 DXE262192:DXF262192 EHA262192:EHB262192 EQW262192:EQX262192 FAS262192:FAT262192 FKO262192:FKP262192 FUK262192:FUL262192 GEG262192:GEH262192 GOC262192:GOD262192 GXY262192:GXZ262192 HHU262192:HHV262192 HRQ262192:HRR262192 IBM262192:IBN262192 ILI262192:ILJ262192 IVE262192:IVF262192 JFA262192:JFB262192 JOW262192:JOX262192 JYS262192:JYT262192 KIO262192:KIP262192 KSK262192:KSL262192 LCG262192:LCH262192 LMC262192:LMD262192 LVY262192:LVZ262192 MFU262192:MFV262192 MPQ262192:MPR262192 MZM262192:MZN262192 NJI262192:NJJ262192 NTE262192:NTF262192 ODA262192:ODB262192 OMW262192:OMX262192 OWS262192:OWT262192 PGO262192:PGP262192 PQK262192:PQL262192 QAG262192:QAH262192 QKC262192:QKD262192 QTY262192:QTZ262192 RDU262192:RDV262192 RNQ262192:RNR262192 RXM262192:RXN262192 SHI262192:SHJ262192 SRE262192:SRF262192 TBA262192:TBB262192 TKW262192:TKX262192 TUS262192:TUT262192 UEO262192:UEP262192 UOK262192:UOL262192 UYG262192:UYH262192 VIC262192:VID262192 VRY262192:VRZ262192 WBU262192:WBV262192 WLQ262192:WLR262192 WVM262192:WVN262192 E327728:F327728 JA327728:JB327728 SW327728:SX327728 ACS327728:ACT327728 AMO327728:AMP327728 AWK327728:AWL327728 BGG327728:BGH327728 BQC327728:BQD327728 BZY327728:BZZ327728 CJU327728:CJV327728 CTQ327728:CTR327728 DDM327728:DDN327728 DNI327728:DNJ327728 DXE327728:DXF327728 EHA327728:EHB327728 EQW327728:EQX327728 FAS327728:FAT327728 FKO327728:FKP327728 FUK327728:FUL327728 GEG327728:GEH327728 GOC327728:GOD327728 GXY327728:GXZ327728 HHU327728:HHV327728 HRQ327728:HRR327728 IBM327728:IBN327728 ILI327728:ILJ327728 IVE327728:IVF327728 JFA327728:JFB327728 JOW327728:JOX327728 JYS327728:JYT327728 KIO327728:KIP327728 KSK327728:KSL327728 LCG327728:LCH327728 LMC327728:LMD327728 LVY327728:LVZ327728 MFU327728:MFV327728 MPQ327728:MPR327728 MZM327728:MZN327728 NJI327728:NJJ327728 NTE327728:NTF327728 ODA327728:ODB327728 OMW327728:OMX327728 OWS327728:OWT327728 PGO327728:PGP327728 PQK327728:PQL327728 QAG327728:QAH327728 QKC327728:QKD327728 QTY327728:QTZ327728 RDU327728:RDV327728 RNQ327728:RNR327728 RXM327728:RXN327728 SHI327728:SHJ327728 SRE327728:SRF327728 TBA327728:TBB327728 TKW327728:TKX327728 TUS327728:TUT327728 UEO327728:UEP327728 UOK327728:UOL327728 UYG327728:UYH327728 VIC327728:VID327728 VRY327728:VRZ327728 WBU327728:WBV327728 WLQ327728:WLR327728 WVM327728:WVN327728 E393264:F393264 JA393264:JB393264 SW393264:SX393264 ACS393264:ACT393264 AMO393264:AMP393264 AWK393264:AWL393264 BGG393264:BGH393264 BQC393264:BQD393264 BZY393264:BZZ393264 CJU393264:CJV393264 CTQ393264:CTR393264 DDM393264:DDN393264 DNI393264:DNJ393264 DXE393264:DXF393264 EHA393264:EHB393264 EQW393264:EQX393264 FAS393264:FAT393264 FKO393264:FKP393264 FUK393264:FUL393264 GEG393264:GEH393264 GOC393264:GOD393264 GXY393264:GXZ393264 HHU393264:HHV393264 HRQ393264:HRR393264 IBM393264:IBN393264 ILI393264:ILJ393264 IVE393264:IVF393264 JFA393264:JFB393264 JOW393264:JOX393264 JYS393264:JYT393264 KIO393264:KIP393264 KSK393264:KSL393264 LCG393264:LCH393264 LMC393264:LMD393264 LVY393264:LVZ393264 MFU393264:MFV393264 MPQ393264:MPR393264 MZM393264:MZN393264 NJI393264:NJJ393264 NTE393264:NTF393264 ODA393264:ODB393264 OMW393264:OMX393264 OWS393264:OWT393264 PGO393264:PGP393264 PQK393264:PQL393264 QAG393264:QAH393264 QKC393264:QKD393264 QTY393264:QTZ393264 RDU393264:RDV393264 RNQ393264:RNR393264 RXM393264:RXN393264 SHI393264:SHJ393264 SRE393264:SRF393264 TBA393264:TBB393264 TKW393264:TKX393264 TUS393264:TUT393264 UEO393264:UEP393264 UOK393264:UOL393264 UYG393264:UYH393264 VIC393264:VID393264 VRY393264:VRZ393264 WBU393264:WBV393264 WLQ393264:WLR393264 WVM393264:WVN393264 E458800:F458800 JA458800:JB458800 SW458800:SX458800 ACS458800:ACT458800 AMO458800:AMP458800 AWK458800:AWL458800 BGG458800:BGH458800 BQC458800:BQD458800 BZY458800:BZZ458800 CJU458800:CJV458800 CTQ458800:CTR458800 DDM458800:DDN458800 DNI458800:DNJ458800 DXE458800:DXF458800 EHA458800:EHB458800 EQW458800:EQX458800 FAS458800:FAT458800 FKO458800:FKP458800 FUK458800:FUL458800 GEG458800:GEH458800 GOC458800:GOD458800 GXY458800:GXZ458800 HHU458800:HHV458800 HRQ458800:HRR458800 IBM458800:IBN458800 ILI458800:ILJ458800 IVE458800:IVF458800 JFA458800:JFB458800 JOW458800:JOX458800 JYS458800:JYT458800 KIO458800:KIP458800 KSK458800:KSL458800 LCG458800:LCH458800 LMC458800:LMD458800 LVY458800:LVZ458800 MFU458800:MFV458800 MPQ458800:MPR458800 MZM458800:MZN458800 NJI458800:NJJ458800 NTE458800:NTF458800 ODA458800:ODB458800 OMW458800:OMX458800 OWS458800:OWT458800 PGO458800:PGP458800 PQK458800:PQL458800 QAG458800:QAH458800 QKC458800:QKD458800 QTY458800:QTZ458800 RDU458800:RDV458800 RNQ458800:RNR458800 RXM458800:RXN458800 SHI458800:SHJ458800 SRE458800:SRF458800 TBA458800:TBB458800 TKW458800:TKX458800 TUS458800:TUT458800 UEO458800:UEP458800 UOK458800:UOL458800 UYG458800:UYH458800 VIC458800:VID458800 VRY458800:VRZ458800 WBU458800:WBV458800 WLQ458800:WLR458800 WVM458800:WVN458800 E524336:F524336 JA524336:JB524336 SW524336:SX524336 ACS524336:ACT524336 AMO524336:AMP524336 AWK524336:AWL524336 BGG524336:BGH524336 BQC524336:BQD524336 BZY524336:BZZ524336 CJU524336:CJV524336 CTQ524336:CTR524336 DDM524336:DDN524336 DNI524336:DNJ524336 DXE524336:DXF524336 EHA524336:EHB524336 EQW524336:EQX524336 FAS524336:FAT524336 FKO524336:FKP524336 FUK524336:FUL524336 GEG524336:GEH524336 GOC524336:GOD524336 GXY524336:GXZ524336 HHU524336:HHV524336 HRQ524336:HRR524336 IBM524336:IBN524336 ILI524336:ILJ524336 IVE524336:IVF524336 JFA524336:JFB524336 JOW524336:JOX524336 JYS524336:JYT524336 KIO524336:KIP524336 KSK524336:KSL524336 LCG524336:LCH524336 LMC524336:LMD524336 LVY524336:LVZ524336 MFU524336:MFV524336 MPQ524336:MPR524336 MZM524336:MZN524336 NJI524336:NJJ524336 NTE524336:NTF524336 ODA524336:ODB524336 OMW524336:OMX524336 OWS524336:OWT524336 PGO524336:PGP524336 PQK524336:PQL524336 QAG524336:QAH524336 QKC524336:QKD524336 QTY524336:QTZ524336 RDU524336:RDV524336 RNQ524336:RNR524336 RXM524336:RXN524336 SHI524336:SHJ524336 SRE524336:SRF524336 TBA524336:TBB524336 TKW524336:TKX524336 TUS524336:TUT524336 UEO524336:UEP524336 UOK524336:UOL524336 UYG524336:UYH524336 VIC524336:VID524336 VRY524336:VRZ524336 WBU524336:WBV524336 WLQ524336:WLR524336 WVM524336:WVN524336 E589872:F589872 JA589872:JB589872 SW589872:SX589872 ACS589872:ACT589872 AMO589872:AMP589872 AWK589872:AWL589872 BGG589872:BGH589872 BQC589872:BQD589872 BZY589872:BZZ589872 CJU589872:CJV589872 CTQ589872:CTR589872 DDM589872:DDN589872 DNI589872:DNJ589872 DXE589872:DXF589872 EHA589872:EHB589872 EQW589872:EQX589872 FAS589872:FAT589872 FKO589872:FKP589872 FUK589872:FUL589872 GEG589872:GEH589872 GOC589872:GOD589872 GXY589872:GXZ589872 HHU589872:HHV589872 HRQ589872:HRR589872 IBM589872:IBN589872 ILI589872:ILJ589872 IVE589872:IVF589872 JFA589872:JFB589872 JOW589872:JOX589872 JYS589872:JYT589872 KIO589872:KIP589872 KSK589872:KSL589872 LCG589872:LCH589872 LMC589872:LMD589872 LVY589872:LVZ589872 MFU589872:MFV589872 MPQ589872:MPR589872 MZM589872:MZN589872 NJI589872:NJJ589872 NTE589872:NTF589872 ODA589872:ODB589872 OMW589872:OMX589872 OWS589872:OWT589872 PGO589872:PGP589872 PQK589872:PQL589872 QAG589872:QAH589872 QKC589872:QKD589872 QTY589872:QTZ589872 RDU589872:RDV589872 RNQ589872:RNR589872 RXM589872:RXN589872 SHI589872:SHJ589872 SRE589872:SRF589872 TBA589872:TBB589872 TKW589872:TKX589872 TUS589872:TUT589872 UEO589872:UEP589872 UOK589872:UOL589872 UYG589872:UYH589872 VIC589872:VID589872 VRY589872:VRZ589872 WBU589872:WBV589872 WLQ589872:WLR589872 WVM589872:WVN589872 E655408:F655408 JA655408:JB655408 SW655408:SX655408 ACS655408:ACT655408 AMO655408:AMP655408 AWK655408:AWL655408 BGG655408:BGH655408 BQC655408:BQD655408 BZY655408:BZZ655408 CJU655408:CJV655408 CTQ655408:CTR655408 DDM655408:DDN655408 DNI655408:DNJ655408 DXE655408:DXF655408 EHA655408:EHB655408 EQW655408:EQX655408 FAS655408:FAT655408 FKO655408:FKP655408 FUK655408:FUL655408 GEG655408:GEH655408 GOC655408:GOD655408 GXY655408:GXZ655408 HHU655408:HHV655408 HRQ655408:HRR655408 IBM655408:IBN655408 ILI655408:ILJ655408 IVE655408:IVF655408 JFA655408:JFB655408 JOW655408:JOX655408 JYS655408:JYT655408 KIO655408:KIP655408 KSK655408:KSL655408 LCG655408:LCH655408 LMC655408:LMD655408 LVY655408:LVZ655408 MFU655408:MFV655408 MPQ655408:MPR655408 MZM655408:MZN655408 NJI655408:NJJ655408 NTE655408:NTF655408 ODA655408:ODB655408 OMW655408:OMX655408 OWS655408:OWT655408 PGO655408:PGP655408 PQK655408:PQL655408 QAG655408:QAH655408 QKC655408:QKD655408 QTY655408:QTZ655408 RDU655408:RDV655408 RNQ655408:RNR655408 RXM655408:RXN655408 SHI655408:SHJ655408 SRE655408:SRF655408 TBA655408:TBB655408 TKW655408:TKX655408 TUS655408:TUT655408 UEO655408:UEP655408 UOK655408:UOL655408 UYG655408:UYH655408 VIC655408:VID655408 VRY655408:VRZ655408 WBU655408:WBV655408 WLQ655408:WLR655408 WVM655408:WVN655408 E720944:F720944 JA720944:JB720944 SW720944:SX720944 ACS720944:ACT720944 AMO720944:AMP720944 AWK720944:AWL720944 BGG720944:BGH720944 BQC720944:BQD720944 BZY720944:BZZ720944 CJU720944:CJV720944 CTQ720944:CTR720944 DDM720944:DDN720944 DNI720944:DNJ720944 DXE720944:DXF720944 EHA720944:EHB720944 EQW720944:EQX720944 FAS720944:FAT720944 FKO720944:FKP720944 FUK720944:FUL720944 GEG720944:GEH720944 GOC720944:GOD720944 GXY720944:GXZ720944 HHU720944:HHV720944 HRQ720944:HRR720944 IBM720944:IBN720944 ILI720944:ILJ720944 IVE720944:IVF720944 JFA720944:JFB720944 JOW720944:JOX720944 JYS720944:JYT720944 KIO720944:KIP720944 KSK720944:KSL720944 LCG720944:LCH720944 LMC720944:LMD720944 LVY720944:LVZ720944 MFU720944:MFV720944 MPQ720944:MPR720944 MZM720944:MZN720944 NJI720944:NJJ720944 NTE720944:NTF720944 ODA720944:ODB720944 OMW720944:OMX720944 OWS720944:OWT720944 PGO720944:PGP720944 PQK720944:PQL720944 QAG720944:QAH720944 QKC720944:QKD720944 QTY720944:QTZ720944 RDU720944:RDV720944 RNQ720944:RNR720944 RXM720944:RXN720944 SHI720944:SHJ720944 SRE720944:SRF720944 TBA720944:TBB720944 TKW720944:TKX720944 TUS720944:TUT720944 UEO720944:UEP720944 UOK720944:UOL720944 UYG720944:UYH720944 VIC720944:VID720944 VRY720944:VRZ720944 WBU720944:WBV720944 WLQ720944:WLR720944 WVM720944:WVN720944 E786480:F786480 JA786480:JB786480 SW786480:SX786480 ACS786480:ACT786480 AMO786480:AMP786480 AWK786480:AWL786480 BGG786480:BGH786480 BQC786480:BQD786480 BZY786480:BZZ786480 CJU786480:CJV786480 CTQ786480:CTR786480 DDM786480:DDN786480 DNI786480:DNJ786480 DXE786480:DXF786480 EHA786480:EHB786480 EQW786480:EQX786480 FAS786480:FAT786480 FKO786480:FKP786480 FUK786480:FUL786480 GEG786480:GEH786480 GOC786480:GOD786480 GXY786480:GXZ786480 HHU786480:HHV786480 HRQ786480:HRR786480 IBM786480:IBN786480 ILI786480:ILJ786480 IVE786480:IVF786480 JFA786480:JFB786480 JOW786480:JOX786480 JYS786480:JYT786480 KIO786480:KIP786480 KSK786480:KSL786480 LCG786480:LCH786480 LMC786480:LMD786480 LVY786480:LVZ786480 MFU786480:MFV786480 MPQ786480:MPR786480 MZM786480:MZN786480 NJI786480:NJJ786480 NTE786480:NTF786480 ODA786480:ODB786480 OMW786480:OMX786480 OWS786480:OWT786480 PGO786480:PGP786480 PQK786480:PQL786480 QAG786480:QAH786480 QKC786480:QKD786480 QTY786480:QTZ786480 RDU786480:RDV786480 RNQ786480:RNR786480 RXM786480:RXN786480 SHI786480:SHJ786480 SRE786480:SRF786480 TBA786480:TBB786480 TKW786480:TKX786480 TUS786480:TUT786480 UEO786480:UEP786480 UOK786480:UOL786480 UYG786480:UYH786480 VIC786480:VID786480 VRY786480:VRZ786480 WBU786480:WBV786480 WLQ786480:WLR786480 WVM786480:WVN786480 E852016:F852016 JA852016:JB852016 SW852016:SX852016 ACS852016:ACT852016 AMO852016:AMP852016 AWK852016:AWL852016 BGG852016:BGH852016 BQC852016:BQD852016 BZY852016:BZZ852016 CJU852016:CJV852016 CTQ852016:CTR852016 DDM852016:DDN852016 DNI852016:DNJ852016 DXE852016:DXF852016 EHA852016:EHB852016 EQW852016:EQX852016 FAS852016:FAT852016 FKO852016:FKP852016 FUK852016:FUL852016 GEG852016:GEH852016 GOC852016:GOD852016 GXY852016:GXZ852016 HHU852016:HHV852016 HRQ852016:HRR852016 IBM852016:IBN852016 ILI852016:ILJ852016 IVE852016:IVF852016 JFA852016:JFB852016 JOW852016:JOX852016 JYS852016:JYT852016 KIO852016:KIP852016 KSK852016:KSL852016 LCG852016:LCH852016 LMC852016:LMD852016 LVY852016:LVZ852016 MFU852016:MFV852016 MPQ852016:MPR852016 MZM852016:MZN852016 NJI852016:NJJ852016 NTE852016:NTF852016 ODA852016:ODB852016 OMW852016:OMX852016 OWS852016:OWT852016 PGO852016:PGP852016 PQK852016:PQL852016 QAG852016:QAH852016 QKC852016:QKD852016 QTY852016:QTZ852016 RDU852016:RDV852016 RNQ852016:RNR852016 RXM852016:RXN852016 SHI852016:SHJ852016 SRE852016:SRF852016 TBA852016:TBB852016 TKW852016:TKX852016 TUS852016:TUT852016 UEO852016:UEP852016 UOK852016:UOL852016 UYG852016:UYH852016 VIC852016:VID852016 VRY852016:VRZ852016 WBU852016:WBV852016 WLQ852016:WLR852016 WVM852016:WVN852016 E917552:F917552 JA917552:JB917552 SW917552:SX917552 ACS917552:ACT917552 AMO917552:AMP917552 AWK917552:AWL917552 BGG917552:BGH917552 BQC917552:BQD917552 BZY917552:BZZ917552 CJU917552:CJV917552 CTQ917552:CTR917552 DDM917552:DDN917552 DNI917552:DNJ917552 DXE917552:DXF917552 EHA917552:EHB917552 EQW917552:EQX917552 FAS917552:FAT917552 FKO917552:FKP917552 FUK917552:FUL917552 GEG917552:GEH917552 GOC917552:GOD917552 GXY917552:GXZ917552 HHU917552:HHV917552 HRQ917552:HRR917552 IBM917552:IBN917552 ILI917552:ILJ917552 IVE917552:IVF917552 JFA917552:JFB917552 JOW917552:JOX917552 JYS917552:JYT917552 KIO917552:KIP917552 KSK917552:KSL917552 LCG917552:LCH917552 LMC917552:LMD917552 LVY917552:LVZ917552 MFU917552:MFV917552 MPQ917552:MPR917552 MZM917552:MZN917552 NJI917552:NJJ917552 NTE917552:NTF917552 ODA917552:ODB917552 OMW917552:OMX917552 OWS917552:OWT917552 PGO917552:PGP917552 PQK917552:PQL917552 QAG917552:QAH917552 QKC917552:QKD917552 QTY917552:QTZ917552 RDU917552:RDV917552 RNQ917552:RNR917552 RXM917552:RXN917552 SHI917552:SHJ917552 SRE917552:SRF917552 TBA917552:TBB917552 TKW917552:TKX917552 TUS917552:TUT917552 UEO917552:UEP917552 UOK917552:UOL917552 UYG917552:UYH917552 VIC917552:VID917552 VRY917552:VRZ917552 WBU917552:WBV917552 WLQ917552:WLR917552 WVM917552:WVN917552 E983088:F983088 JA983088:JB983088 SW983088:SX983088 ACS983088:ACT983088 AMO983088:AMP983088 AWK983088:AWL983088 BGG983088:BGH983088 BQC983088:BQD983088 BZY983088:BZZ983088 CJU983088:CJV983088 CTQ983088:CTR983088 DDM983088:DDN983088 DNI983088:DNJ983088 DXE983088:DXF983088 EHA983088:EHB983088 EQW983088:EQX983088 FAS983088:FAT983088 FKO983088:FKP983088 FUK983088:FUL983088 GEG983088:GEH983088 GOC983088:GOD983088 GXY983088:GXZ983088 HHU983088:HHV983088 HRQ983088:HRR983088 IBM983088:IBN983088 ILI983088:ILJ983088 IVE983088:IVF983088 JFA983088:JFB983088 JOW983088:JOX983088 JYS983088:JYT983088 KIO983088:KIP983088 KSK983088:KSL983088 LCG983088:LCH983088 LMC983088:LMD983088 LVY983088:LVZ983088 MFU983088:MFV983088 MPQ983088:MPR983088 MZM983088:MZN983088 NJI983088:NJJ983088 NTE983088:NTF983088 ODA983088:ODB983088 OMW983088:OMX983088 OWS983088:OWT983088 PGO983088:PGP983088 PQK983088:PQL983088 QAG983088:QAH983088 QKC983088:QKD983088 QTY983088:QTZ983088 RDU983088:RDV983088 RNQ983088:RNR983088 RXM983088:RXN983088 SHI983088:SHJ983088 SRE983088:SRF983088 TBA983088:TBB983088 TKW983088:TKX983088 TUS983088:TUT983088 UEO983088:UEP983088 UOK983088:UOL983088 UYG983088:UYH983088 VIC983088:VID983088 VRY983088:VRZ983088 WBU983088:WBV983088 WLQ983088:WLR983088 WVM983088:WVN983088 H65538:K65544 JD65538:JG65544 SZ65538:TC65544 ACV65538:ACY65544 AMR65538:AMU65544 AWN65538:AWQ65544 BGJ65538:BGM65544 BQF65538:BQI65544 CAB65538:CAE65544 CJX65538:CKA65544 CTT65538:CTW65544 DDP65538:DDS65544 DNL65538:DNO65544 DXH65538:DXK65544 EHD65538:EHG65544 EQZ65538:ERC65544 FAV65538:FAY65544 FKR65538:FKU65544 FUN65538:FUQ65544 GEJ65538:GEM65544 GOF65538:GOI65544 GYB65538:GYE65544 HHX65538:HIA65544 HRT65538:HRW65544 IBP65538:IBS65544 ILL65538:ILO65544 IVH65538:IVK65544 JFD65538:JFG65544 JOZ65538:JPC65544 JYV65538:JYY65544 KIR65538:KIU65544 KSN65538:KSQ65544 LCJ65538:LCM65544 LMF65538:LMI65544 LWB65538:LWE65544 MFX65538:MGA65544 MPT65538:MPW65544 MZP65538:MZS65544 NJL65538:NJO65544 NTH65538:NTK65544 ODD65538:ODG65544 OMZ65538:ONC65544 OWV65538:OWY65544 PGR65538:PGU65544 PQN65538:PQQ65544 QAJ65538:QAM65544 QKF65538:QKI65544 QUB65538:QUE65544 RDX65538:REA65544 RNT65538:RNW65544 RXP65538:RXS65544 SHL65538:SHO65544 SRH65538:SRK65544 TBD65538:TBG65544 TKZ65538:TLC65544 TUV65538:TUY65544 UER65538:UEU65544 UON65538:UOQ65544 UYJ65538:UYM65544 VIF65538:VII65544 VSB65538:VSE65544 WBX65538:WCA65544 WLT65538:WLW65544 WVP65538:WVS65544 H131074:K131080 JD131074:JG131080 SZ131074:TC131080 ACV131074:ACY131080 AMR131074:AMU131080 AWN131074:AWQ131080 BGJ131074:BGM131080 BQF131074:BQI131080 CAB131074:CAE131080 CJX131074:CKA131080 CTT131074:CTW131080 DDP131074:DDS131080 DNL131074:DNO131080 DXH131074:DXK131080 EHD131074:EHG131080 EQZ131074:ERC131080 FAV131074:FAY131080 FKR131074:FKU131080 FUN131074:FUQ131080 GEJ131074:GEM131080 GOF131074:GOI131080 GYB131074:GYE131080 HHX131074:HIA131080 HRT131074:HRW131080 IBP131074:IBS131080 ILL131074:ILO131080 IVH131074:IVK131080 JFD131074:JFG131080 JOZ131074:JPC131080 JYV131074:JYY131080 KIR131074:KIU131080 KSN131074:KSQ131080 LCJ131074:LCM131080 LMF131074:LMI131080 LWB131074:LWE131080 MFX131074:MGA131080 MPT131074:MPW131080 MZP131074:MZS131080 NJL131074:NJO131080 NTH131074:NTK131080 ODD131074:ODG131080 OMZ131074:ONC131080 OWV131074:OWY131080 PGR131074:PGU131080 PQN131074:PQQ131080 QAJ131074:QAM131080 QKF131074:QKI131080 QUB131074:QUE131080 RDX131074:REA131080 RNT131074:RNW131080 RXP131074:RXS131080 SHL131074:SHO131080 SRH131074:SRK131080 TBD131074:TBG131080 TKZ131074:TLC131080 TUV131074:TUY131080 UER131074:UEU131080 UON131074:UOQ131080 UYJ131074:UYM131080 VIF131074:VII131080 VSB131074:VSE131080 WBX131074:WCA131080 WLT131074:WLW131080 WVP131074:WVS131080 H196610:K196616 JD196610:JG196616 SZ196610:TC196616 ACV196610:ACY196616 AMR196610:AMU196616 AWN196610:AWQ196616 BGJ196610:BGM196616 BQF196610:BQI196616 CAB196610:CAE196616 CJX196610:CKA196616 CTT196610:CTW196616 DDP196610:DDS196616 DNL196610:DNO196616 DXH196610:DXK196616 EHD196610:EHG196616 EQZ196610:ERC196616 FAV196610:FAY196616 FKR196610:FKU196616 FUN196610:FUQ196616 GEJ196610:GEM196616 GOF196610:GOI196616 GYB196610:GYE196616 HHX196610:HIA196616 HRT196610:HRW196616 IBP196610:IBS196616 ILL196610:ILO196616 IVH196610:IVK196616 JFD196610:JFG196616 JOZ196610:JPC196616 JYV196610:JYY196616 KIR196610:KIU196616 KSN196610:KSQ196616 LCJ196610:LCM196616 LMF196610:LMI196616 LWB196610:LWE196616 MFX196610:MGA196616 MPT196610:MPW196616 MZP196610:MZS196616 NJL196610:NJO196616 NTH196610:NTK196616 ODD196610:ODG196616 OMZ196610:ONC196616 OWV196610:OWY196616 PGR196610:PGU196616 PQN196610:PQQ196616 QAJ196610:QAM196616 QKF196610:QKI196616 QUB196610:QUE196616 RDX196610:REA196616 RNT196610:RNW196616 RXP196610:RXS196616 SHL196610:SHO196616 SRH196610:SRK196616 TBD196610:TBG196616 TKZ196610:TLC196616 TUV196610:TUY196616 UER196610:UEU196616 UON196610:UOQ196616 UYJ196610:UYM196616 VIF196610:VII196616 VSB196610:VSE196616 WBX196610:WCA196616 WLT196610:WLW196616 WVP196610:WVS196616 H262146:K262152 JD262146:JG262152 SZ262146:TC262152 ACV262146:ACY262152 AMR262146:AMU262152 AWN262146:AWQ262152 BGJ262146:BGM262152 BQF262146:BQI262152 CAB262146:CAE262152 CJX262146:CKA262152 CTT262146:CTW262152 DDP262146:DDS262152 DNL262146:DNO262152 DXH262146:DXK262152 EHD262146:EHG262152 EQZ262146:ERC262152 FAV262146:FAY262152 FKR262146:FKU262152 FUN262146:FUQ262152 GEJ262146:GEM262152 GOF262146:GOI262152 GYB262146:GYE262152 HHX262146:HIA262152 HRT262146:HRW262152 IBP262146:IBS262152 ILL262146:ILO262152 IVH262146:IVK262152 JFD262146:JFG262152 JOZ262146:JPC262152 JYV262146:JYY262152 KIR262146:KIU262152 KSN262146:KSQ262152 LCJ262146:LCM262152 LMF262146:LMI262152 LWB262146:LWE262152 MFX262146:MGA262152 MPT262146:MPW262152 MZP262146:MZS262152 NJL262146:NJO262152 NTH262146:NTK262152 ODD262146:ODG262152 OMZ262146:ONC262152 OWV262146:OWY262152 PGR262146:PGU262152 PQN262146:PQQ262152 QAJ262146:QAM262152 QKF262146:QKI262152 QUB262146:QUE262152 RDX262146:REA262152 RNT262146:RNW262152 RXP262146:RXS262152 SHL262146:SHO262152 SRH262146:SRK262152 TBD262146:TBG262152 TKZ262146:TLC262152 TUV262146:TUY262152 UER262146:UEU262152 UON262146:UOQ262152 UYJ262146:UYM262152 VIF262146:VII262152 VSB262146:VSE262152 WBX262146:WCA262152 WLT262146:WLW262152 WVP262146:WVS262152 H327682:K327688 JD327682:JG327688 SZ327682:TC327688 ACV327682:ACY327688 AMR327682:AMU327688 AWN327682:AWQ327688 BGJ327682:BGM327688 BQF327682:BQI327688 CAB327682:CAE327688 CJX327682:CKA327688 CTT327682:CTW327688 DDP327682:DDS327688 DNL327682:DNO327688 DXH327682:DXK327688 EHD327682:EHG327688 EQZ327682:ERC327688 FAV327682:FAY327688 FKR327682:FKU327688 FUN327682:FUQ327688 GEJ327682:GEM327688 GOF327682:GOI327688 GYB327682:GYE327688 HHX327682:HIA327688 HRT327682:HRW327688 IBP327682:IBS327688 ILL327682:ILO327688 IVH327682:IVK327688 JFD327682:JFG327688 JOZ327682:JPC327688 JYV327682:JYY327688 KIR327682:KIU327688 KSN327682:KSQ327688 LCJ327682:LCM327688 LMF327682:LMI327688 LWB327682:LWE327688 MFX327682:MGA327688 MPT327682:MPW327688 MZP327682:MZS327688 NJL327682:NJO327688 NTH327682:NTK327688 ODD327682:ODG327688 OMZ327682:ONC327688 OWV327682:OWY327688 PGR327682:PGU327688 PQN327682:PQQ327688 QAJ327682:QAM327688 QKF327682:QKI327688 QUB327682:QUE327688 RDX327682:REA327688 RNT327682:RNW327688 RXP327682:RXS327688 SHL327682:SHO327688 SRH327682:SRK327688 TBD327682:TBG327688 TKZ327682:TLC327688 TUV327682:TUY327688 UER327682:UEU327688 UON327682:UOQ327688 UYJ327682:UYM327688 VIF327682:VII327688 VSB327682:VSE327688 WBX327682:WCA327688 WLT327682:WLW327688 WVP327682:WVS327688 H393218:K393224 JD393218:JG393224 SZ393218:TC393224 ACV393218:ACY393224 AMR393218:AMU393224 AWN393218:AWQ393224 BGJ393218:BGM393224 BQF393218:BQI393224 CAB393218:CAE393224 CJX393218:CKA393224 CTT393218:CTW393224 DDP393218:DDS393224 DNL393218:DNO393224 DXH393218:DXK393224 EHD393218:EHG393224 EQZ393218:ERC393224 FAV393218:FAY393224 FKR393218:FKU393224 FUN393218:FUQ393224 GEJ393218:GEM393224 GOF393218:GOI393224 GYB393218:GYE393224 HHX393218:HIA393224 HRT393218:HRW393224 IBP393218:IBS393224 ILL393218:ILO393224 IVH393218:IVK393224 JFD393218:JFG393224 JOZ393218:JPC393224 JYV393218:JYY393224 KIR393218:KIU393224 KSN393218:KSQ393224 LCJ393218:LCM393224 LMF393218:LMI393224 LWB393218:LWE393224 MFX393218:MGA393224 MPT393218:MPW393224 MZP393218:MZS393224 NJL393218:NJO393224 NTH393218:NTK393224 ODD393218:ODG393224 OMZ393218:ONC393224 OWV393218:OWY393224 PGR393218:PGU393224 PQN393218:PQQ393224 QAJ393218:QAM393224 QKF393218:QKI393224 QUB393218:QUE393224 RDX393218:REA393224 RNT393218:RNW393224 RXP393218:RXS393224 SHL393218:SHO393224 SRH393218:SRK393224 TBD393218:TBG393224 TKZ393218:TLC393224 TUV393218:TUY393224 UER393218:UEU393224 UON393218:UOQ393224 UYJ393218:UYM393224 VIF393218:VII393224 VSB393218:VSE393224 WBX393218:WCA393224 WLT393218:WLW393224 WVP393218:WVS393224 H458754:K458760 JD458754:JG458760 SZ458754:TC458760 ACV458754:ACY458760 AMR458754:AMU458760 AWN458754:AWQ458760 BGJ458754:BGM458760 BQF458754:BQI458760 CAB458754:CAE458760 CJX458754:CKA458760 CTT458754:CTW458760 DDP458754:DDS458760 DNL458754:DNO458760 DXH458754:DXK458760 EHD458754:EHG458760 EQZ458754:ERC458760 FAV458754:FAY458760 FKR458754:FKU458760 FUN458754:FUQ458760 GEJ458754:GEM458760 GOF458754:GOI458760 GYB458754:GYE458760 HHX458754:HIA458760 HRT458754:HRW458760 IBP458754:IBS458760 ILL458754:ILO458760 IVH458754:IVK458760 JFD458754:JFG458760 JOZ458754:JPC458760 JYV458754:JYY458760 KIR458754:KIU458760 KSN458754:KSQ458760 LCJ458754:LCM458760 LMF458754:LMI458760 LWB458754:LWE458760 MFX458754:MGA458760 MPT458754:MPW458760 MZP458754:MZS458760 NJL458754:NJO458760 NTH458754:NTK458760 ODD458754:ODG458760 OMZ458754:ONC458760 OWV458754:OWY458760 PGR458754:PGU458760 PQN458754:PQQ458760 QAJ458754:QAM458760 QKF458754:QKI458760 QUB458754:QUE458760 RDX458754:REA458760 RNT458754:RNW458760 RXP458754:RXS458760 SHL458754:SHO458760 SRH458754:SRK458760 TBD458754:TBG458760 TKZ458754:TLC458760 TUV458754:TUY458760 UER458754:UEU458760 UON458754:UOQ458760 UYJ458754:UYM458760 VIF458754:VII458760 VSB458754:VSE458760 WBX458754:WCA458760 WLT458754:WLW458760 WVP458754:WVS458760 H524290:K524296 JD524290:JG524296 SZ524290:TC524296 ACV524290:ACY524296 AMR524290:AMU524296 AWN524290:AWQ524296 BGJ524290:BGM524296 BQF524290:BQI524296 CAB524290:CAE524296 CJX524290:CKA524296 CTT524290:CTW524296 DDP524290:DDS524296 DNL524290:DNO524296 DXH524290:DXK524296 EHD524290:EHG524296 EQZ524290:ERC524296 FAV524290:FAY524296 FKR524290:FKU524296 FUN524290:FUQ524296 GEJ524290:GEM524296 GOF524290:GOI524296 GYB524290:GYE524296 HHX524290:HIA524296 HRT524290:HRW524296 IBP524290:IBS524296 ILL524290:ILO524296 IVH524290:IVK524296 JFD524290:JFG524296 JOZ524290:JPC524296 JYV524290:JYY524296 KIR524290:KIU524296 KSN524290:KSQ524296 LCJ524290:LCM524296 LMF524290:LMI524296 LWB524290:LWE524296 MFX524290:MGA524296 MPT524290:MPW524296 MZP524290:MZS524296 NJL524290:NJO524296 NTH524290:NTK524296 ODD524290:ODG524296 OMZ524290:ONC524296 OWV524290:OWY524296 PGR524290:PGU524296 PQN524290:PQQ524296 QAJ524290:QAM524296 QKF524290:QKI524296 QUB524290:QUE524296 RDX524290:REA524296 RNT524290:RNW524296 RXP524290:RXS524296 SHL524290:SHO524296 SRH524290:SRK524296 TBD524290:TBG524296 TKZ524290:TLC524296 TUV524290:TUY524296 UER524290:UEU524296 UON524290:UOQ524296 UYJ524290:UYM524296 VIF524290:VII524296 VSB524290:VSE524296 WBX524290:WCA524296 WLT524290:WLW524296 WVP524290:WVS524296 H589826:K589832 JD589826:JG589832 SZ589826:TC589832 ACV589826:ACY589832 AMR589826:AMU589832 AWN589826:AWQ589832 BGJ589826:BGM589832 BQF589826:BQI589832 CAB589826:CAE589832 CJX589826:CKA589832 CTT589826:CTW589832 DDP589826:DDS589832 DNL589826:DNO589832 DXH589826:DXK589832 EHD589826:EHG589832 EQZ589826:ERC589832 FAV589826:FAY589832 FKR589826:FKU589832 FUN589826:FUQ589832 GEJ589826:GEM589832 GOF589826:GOI589832 GYB589826:GYE589832 HHX589826:HIA589832 HRT589826:HRW589832 IBP589826:IBS589832 ILL589826:ILO589832 IVH589826:IVK589832 JFD589826:JFG589832 JOZ589826:JPC589832 JYV589826:JYY589832 KIR589826:KIU589832 KSN589826:KSQ589832 LCJ589826:LCM589832 LMF589826:LMI589832 LWB589826:LWE589832 MFX589826:MGA589832 MPT589826:MPW589832 MZP589826:MZS589832 NJL589826:NJO589832 NTH589826:NTK589832 ODD589826:ODG589832 OMZ589826:ONC589832 OWV589826:OWY589832 PGR589826:PGU589832 PQN589826:PQQ589832 QAJ589826:QAM589832 QKF589826:QKI589832 QUB589826:QUE589832 RDX589826:REA589832 RNT589826:RNW589832 RXP589826:RXS589832 SHL589826:SHO589832 SRH589826:SRK589832 TBD589826:TBG589832 TKZ589826:TLC589832 TUV589826:TUY589832 UER589826:UEU589832 UON589826:UOQ589832 UYJ589826:UYM589832 VIF589826:VII589832 VSB589826:VSE589832 WBX589826:WCA589832 WLT589826:WLW589832 WVP589826:WVS589832 H655362:K655368 JD655362:JG655368 SZ655362:TC655368 ACV655362:ACY655368 AMR655362:AMU655368 AWN655362:AWQ655368 BGJ655362:BGM655368 BQF655362:BQI655368 CAB655362:CAE655368 CJX655362:CKA655368 CTT655362:CTW655368 DDP655362:DDS655368 DNL655362:DNO655368 DXH655362:DXK655368 EHD655362:EHG655368 EQZ655362:ERC655368 FAV655362:FAY655368 FKR655362:FKU655368 FUN655362:FUQ655368 GEJ655362:GEM655368 GOF655362:GOI655368 GYB655362:GYE655368 HHX655362:HIA655368 HRT655362:HRW655368 IBP655362:IBS655368 ILL655362:ILO655368 IVH655362:IVK655368 JFD655362:JFG655368 JOZ655362:JPC655368 JYV655362:JYY655368 KIR655362:KIU655368 KSN655362:KSQ655368 LCJ655362:LCM655368 LMF655362:LMI655368 LWB655362:LWE655368 MFX655362:MGA655368 MPT655362:MPW655368 MZP655362:MZS655368 NJL655362:NJO655368 NTH655362:NTK655368 ODD655362:ODG655368 OMZ655362:ONC655368 OWV655362:OWY655368 PGR655362:PGU655368 PQN655362:PQQ655368 QAJ655362:QAM655368 QKF655362:QKI655368 QUB655362:QUE655368 RDX655362:REA655368 RNT655362:RNW655368 RXP655362:RXS655368 SHL655362:SHO655368 SRH655362:SRK655368 TBD655362:TBG655368 TKZ655362:TLC655368 TUV655362:TUY655368 UER655362:UEU655368 UON655362:UOQ655368 UYJ655362:UYM655368 VIF655362:VII655368 VSB655362:VSE655368 WBX655362:WCA655368 WLT655362:WLW655368 WVP655362:WVS655368 H720898:K720904 JD720898:JG720904 SZ720898:TC720904 ACV720898:ACY720904 AMR720898:AMU720904 AWN720898:AWQ720904 BGJ720898:BGM720904 BQF720898:BQI720904 CAB720898:CAE720904 CJX720898:CKA720904 CTT720898:CTW720904 DDP720898:DDS720904 DNL720898:DNO720904 DXH720898:DXK720904 EHD720898:EHG720904 EQZ720898:ERC720904 FAV720898:FAY720904 FKR720898:FKU720904 FUN720898:FUQ720904 GEJ720898:GEM720904 GOF720898:GOI720904 GYB720898:GYE720904 HHX720898:HIA720904 HRT720898:HRW720904 IBP720898:IBS720904 ILL720898:ILO720904 IVH720898:IVK720904 JFD720898:JFG720904 JOZ720898:JPC720904 JYV720898:JYY720904 KIR720898:KIU720904 KSN720898:KSQ720904 LCJ720898:LCM720904 LMF720898:LMI720904 LWB720898:LWE720904 MFX720898:MGA720904 MPT720898:MPW720904 MZP720898:MZS720904 NJL720898:NJO720904 NTH720898:NTK720904 ODD720898:ODG720904 OMZ720898:ONC720904 OWV720898:OWY720904 PGR720898:PGU720904 PQN720898:PQQ720904 QAJ720898:QAM720904 QKF720898:QKI720904 QUB720898:QUE720904 RDX720898:REA720904 RNT720898:RNW720904 RXP720898:RXS720904 SHL720898:SHO720904 SRH720898:SRK720904 TBD720898:TBG720904 TKZ720898:TLC720904 TUV720898:TUY720904 UER720898:UEU720904 UON720898:UOQ720904 UYJ720898:UYM720904 VIF720898:VII720904 VSB720898:VSE720904 WBX720898:WCA720904 WLT720898:WLW720904 WVP720898:WVS720904 H786434:K786440 JD786434:JG786440 SZ786434:TC786440 ACV786434:ACY786440 AMR786434:AMU786440 AWN786434:AWQ786440 BGJ786434:BGM786440 BQF786434:BQI786440 CAB786434:CAE786440 CJX786434:CKA786440 CTT786434:CTW786440 DDP786434:DDS786440 DNL786434:DNO786440 DXH786434:DXK786440 EHD786434:EHG786440 EQZ786434:ERC786440 FAV786434:FAY786440 FKR786434:FKU786440 FUN786434:FUQ786440 GEJ786434:GEM786440 GOF786434:GOI786440 GYB786434:GYE786440 HHX786434:HIA786440 HRT786434:HRW786440 IBP786434:IBS786440 ILL786434:ILO786440 IVH786434:IVK786440 JFD786434:JFG786440 JOZ786434:JPC786440 JYV786434:JYY786440 KIR786434:KIU786440 KSN786434:KSQ786440 LCJ786434:LCM786440 LMF786434:LMI786440 LWB786434:LWE786440 MFX786434:MGA786440 MPT786434:MPW786440 MZP786434:MZS786440 NJL786434:NJO786440 NTH786434:NTK786440 ODD786434:ODG786440 OMZ786434:ONC786440 OWV786434:OWY786440 PGR786434:PGU786440 PQN786434:PQQ786440 QAJ786434:QAM786440 QKF786434:QKI786440 QUB786434:QUE786440 RDX786434:REA786440 RNT786434:RNW786440 RXP786434:RXS786440 SHL786434:SHO786440 SRH786434:SRK786440 TBD786434:TBG786440 TKZ786434:TLC786440 TUV786434:TUY786440 UER786434:UEU786440 UON786434:UOQ786440 UYJ786434:UYM786440 VIF786434:VII786440 VSB786434:VSE786440 WBX786434:WCA786440 WLT786434:WLW786440 WVP786434:WVS786440 H851970:K851976 JD851970:JG851976 SZ851970:TC851976 ACV851970:ACY851976 AMR851970:AMU851976 AWN851970:AWQ851976 BGJ851970:BGM851976 BQF851970:BQI851976 CAB851970:CAE851976 CJX851970:CKA851976 CTT851970:CTW851976 DDP851970:DDS851976 DNL851970:DNO851976 DXH851970:DXK851976 EHD851970:EHG851976 EQZ851970:ERC851976 FAV851970:FAY851976 FKR851970:FKU851976 FUN851970:FUQ851976 GEJ851970:GEM851976 GOF851970:GOI851976 GYB851970:GYE851976 HHX851970:HIA851976 HRT851970:HRW851976 IBP851970:IBS851976 ILL851970:ILO851976 IVH851970:IVK851976 JFD851970:JFG851976 JOZ851970:JPC851976 JYV851970:JYY851976 KIR851970:KIU851976 KSN851970:KSQ851976 LCJ851970:LCM851976 LMF851970:LMI851976 LWB851970:LWE851976 MFX851970:MGA851976 MPT851970:MPW851976 MZP851970:MZS851976 NJL851970:NJO851976 NTH851970:NTK851976 ODD851970:ODG851976 OMZ851970:ONC851976 OWV851970:OWY851976 PGR851970:PGU851976 PQN851970:PQQ851976 QAJ851970:QAM851976 QKF851970:QKI851976 QUB851970:QUE851976 RDX851970:REA851976 RNT851970:RNW851976 RXP851970:RXS851976 SHL851970:SHO851976 SRH851970:SRK851976 TBD851970:TBG851976 TKZ851970:TLC851976 TUV851970:TUY851976 UER851970:UEU851976 UON851970:UOQ851976 UYJ851970:UYM851976 VIF851970:VII851976 VSB851970:VSE851976 WBX851970:WCA851976 WLT851970:WLW851976 WVP851970:WVS851976 H917506:K917512 JD917506:JG917512 SZ917506:TC917512 ACV917506:ACY917512 AMR917506:AMU917512 AWN917506:AWQ917512 BGJ917506:BGM917512 BQF917506:BQI917512 CAB917506:CAE917512 CJX917506:CKA917512 CTT917506:CTW917512 DDP917506:DDS917512 DNL917506:DNO917512 DXH917506:DXK917512 EHD917506:EHG917512 EQZ917506:ERC917512 FAV917506:FAY917512 FKR917506:FKU917512 FUN917506:FUQ917512 GEJ917506:GEM917512 GOF917506:GOI917512 GYB917506:GYE917512 HHX917506:HIA917512 HRT917506:HRW917512 IBP917506:IBS917512 ILL917506:ILO917512 IVH917506:IVK917512 JFD917506:JFG917512 JOZ917506:JPC917512 JYV917506:JYY917512 KIR917506:KIU917512 KSN917506:KSQ917512 LCJ917506:LCM917512 LMF917506:LMI917512 LWB917506:LWE917512 MFX917506:MGA917512 MPT917506:MPW917512 MZP917506:MZS917512 NJL917506:NJO917512 NTH917506:NTK917512 ODD917506:ODG917512 OMZ917506:ONC917512 OWV917506:OWY917512 PGR917506:PGU917512 PQN917506:PQQ917512 QAJ917506:QAM917512 QKF917506:QKI917512 QUB917506:QUE917512 RDX917506:REA917512 RNT917506:RNW917512 RXP917506:RXS917512 SHL917506:SHO917512 SRH917506:SRK917512 TBD917506:TBG917512 TKZ917506:TLC917512 TUV917506:TUY917512 UER917506:UEU917512 UON917506:UOQ917512 UYJ917506:UYM917512 VIF917506:VII917512 VSB917506:VSE917512 WBX917506:WCA917512 WLT917506:WLW917512 WVP917506:WVS917512 H983042:K983048 JD983042:JG983048 SZ983042:TC983048 ACV983042:ACY983048 AMR983042:AMU983048 AWN983042:AWQ983048 BGJ983042:BGM983048 BQF983042:BQI983048 CAB983042:CAE983048 CJX983042:CKA983048 CTT983042:CTW983048 DDP983042:DDS983048 DNL983042:DNO983048 DXH983042:DXK983048 EHD983042:EHG983048 EQZ983042:ERC983048 FAV983042:FAY983048 FKR983042:FKU983048 FUN983042:FUQ983048 GEJ983042:GEM983048 GOF983042:GOI983048 GYB983042:GYE983048 HHX983042:HIA983048 HRT983042:HRW983048 IBP983042:IBS983048 ILL983042:ILO983048 IVH983042:IVK983048 JFD983042:JFG983048 JOZ983042:JPC983048 JYV983042:JYY983048 KIR983042:KIU983048 KSN983042:KSQ983048 LCJ983042:LCM983048 LMF983042:LMI983048 LWB983042:LWE983048 MFX983042:MGA983048 MPT983042:MPW983048 MZP983042:MZS983048 NJL983042:NJO983048 NTH983042:NTK983048 ODD983042:ODG983048 OMZ983042:ONC983048 OWV983042:OWY983048 PGR983042:PGU983048 PQN983042:PQQ983048 QAJ983042:QAM983048 QKF983042:QKI983048 QUB983042:QUE983048 RDX983042:REA983048 RNT983042:RNW983048 RXP983042:RXS983048 SHL983042:SHO983048 SRH983042:SRK983048 TBD983042:TBG983048 TKZ983042:TLC983048 TUV983042:TUY983048 UER983042:UEU983048 UON983042:UOQ983048 UYJ983042:UYM983048 VIF983042:VII983048 VSB983042:VSE983048 WBX983042:WCA983048 WLT983042:WLW983048 WVP983042:WVS983048 G12:H54 JC12:JD54 SY12:SZ54 ACU12:ACV54 AMQ12:AMR54 AWM12:AWN54 BGI12:BGJ54 BQE12:BQF54 CAA12:CAB54 CJW12:CJX54 CTS12:CTT54 DDO12:DDP54 DNK12:DNL54 DXG12:DXH54 EHC12:EHD54 EQY12:EQZ54 FAU12:FAV54 FKQ12:FKR54 FUM12:FUN54 GEI12:GEJ54 GOE12:GOF54 GYA12:GYB54 HHW12:HHX54 HRS12:HRT54 IBO12:IBP54 ILK12:ILL54 IVG12:IVH54 JFC12:JFD54 JOY12:JOZ54 JYU12:JYV54 KIQ12:KIR54 KSM12:KSN54 LCI12:LCJ54 LME12:LMF54 LWA12:LWB54 MFW12:MFX54 MPS12:MPT54 MZO12:MZP54 NJK12:NJL54 NTG12:NTH54 ODC12:ODD54 OMY12:OMZ54 OWU12:OWV54 PGQ12:PGR54 PQM12:PQN54 QAI12:QAJ54 QKE12:QKF54 QUA12:QUB54 RDW12:RDX54 RNS12:RNT54 RXO12:RXP54 SHK12:SHL54 SRG12:SRH54 TBC12:TBD54 TKY12:TKZ54 TUU12:TUV54 UEQ12:UER54 UOM12:UON54 UYI12:UYJ54 VIE12:VIF54 VSA12:VSB54 WBW12:WBX54 WLS12:WLT54 WVO12:WVP54 G65548:H65590 JC65548:JD65590 SY65548:SZ65590 ACU65548:ACV65590 AMQ65548:AMR65590 AWM65548:AWN65590 BGI65548:BGJ65590 BQE65548:BQF65590 CAA65548:CAB65590 CJW65548:CJX65590 CTS65548:CTT65590 DDO65548:DDP65590 DNK65548:DNL65590 DXG65548:DXH65590 EHC65548:EHD65590 EQY65548:EQZ65590 FAU65548:FAV65590 FKQ65548:FKR65590 FUM65548:FUN65590 GEI65548:GEJ65590 GOE65548:GOF65590 GYA65548:GYB65590 HHW65548:HHX65590 HRS65548:HRT65590 IBO65548:IBP65590 ILK65548:ILL65590 IVG65548:IVH65590 JFC65548:JFD65590 JOY65548:JOZ65590 JYU65548:JYV65590 KIQ65548:KIR65590 KSM65548:KSN65590 LCI65548:LCJ65590 LME65548:LMF65590 LWA65548:LWB65590 MFW65548:MFX65590 MPS65548:MPT65590 MZO65548:MZP65590 NJK65548:NJL65590 NTG65548:NTH65590 ODC65548:ODD65590 OMY65548:OMZ65590 OWU65548:OWV65590 PGQ65548:PGR65590 PQM65548:PQN65590 QAI65548:QAJ65590 QKE65548:QKF65590 QUA65548:QUB65590 RDW65548:RDX65590 RNS65548:RNT65590 RXO65548:RXP65590 SHK65548:SHL65590 SRG65548:SRH65590 TBC65548:TBD65590 TKY65548:TKZ65590 TUU65548:TUV65590 UEQ65548:UER65590 UOM65548:UON65590 UYI65548:UYJ65590 VIE65548:VIF65590 VSA65548:VSB65590 WBW65548:WBX65590 WLS65548:WLT65590 WVO65548:WVP65590 G131084:H131126 JC131084:JD131126 SY131084:SZ131126 ACU131084:ACV131126 AMQ131084:AMR131126 AWM131084:AWN131126 BGI131084:BGJ131126 BQE131084:BQF131126 CAA131084:CAB131126 CJW131084:CJX131126 CTS131084:CTT131126 DDO131084:DDP131126 DNK131084:DNL131126 DXG131084:DXH131126 EHC131084:EHD131126 EQY131084:EQZ131126 FAU131084:FAV131126 FKQ131084:FKR131126 FUM131084:FUN131126 GEI131084:GEJ131126 GOE131084:GOF131126 GYA131084:GYB131126 HHW131084:HHX131126 HRS131084:HRT131126 IBO131084:IBP131126 ILK131084:ILL131126 IVG131084:IVH131126 JFC131084:JFD131126 JOY131084:JOZ131126 JYU131084:JYV131126 KIQ131084:KIR131126 KSM131084:KSN131126 LCI131084:LCJ131126 LME131084:LMF131126 LWA131084:LWB131126 MFW131084:MFX131126 MPS131084:MPT131126 MZO131084:MZP131126 NJK131084:NJL131126 NTG131084:NTH131126 ODC131084:ODD131126 OMY131084:OMZ131126 OWU131084:OWV131126 PGQ131084:PGR131126 PQM131084:PQN131126 QAI131084:QAJ131126 QKE131084:QKF131126 QUA131084:QUB131126 RDW131084:RDX131126 RNS131084:RNT131126 RXO131084:RXP131126 SHK131084:SHL131126 SRG131084:SRH131126 TBC131084:TBD131126 TKY131084:TKZ131126 TUU131084:TUV131126 UEQ131084:UER131126 UOM131084:UON131126 UYI131084:UYJ131126 VIE131084:VIF131126 VSA131084:VSB131126 WBW131084:WBX131126 WLS131084:WLT131126 WVO131084:WVP131126 G196620:H196662 JC196620:JD196662 SY196620:SZ196662 ACU196620:ACV196662 AMQ196620:AMR196662 AWM196620:AWN196662 BGI196620:BGJ196662 BQE196620:BQF196662 CAA196620:CAB196662 CJW196620:CJX196662 CTS196620:CTT196662 DDO196620:DDP196662 DNK196620:DNL196662 DXG196620:DXH196662 EHC196620:EHD196662 EQY196620:EQZ196662 FAU196620:FAV196662 FKQ196620:FKR196662 FUM196620:FUN196662 GEI196620:GEJ196662 GOE196620:GOF196662 GYA196620:GYB196662 HHW196620:HHX196662 HRS196620:HRT196662 IBO196620:IBP196662 ILK196620:ILL196662 IVG196620:IVH196662 JFC196620:JFD196662 JOY196620:JOZ196662 JYU196620:JYV196662 KIQ196620:KIR196662 KSM196620:KSN196662 LCI196620:LCJ196662 LME196620:LMF196662 LWA196620:LWB196662 MFW196620:MFX196662 MPS196620:MPT196662 MZO196620:MZP196662 NJK196620:NJL196662 NTG196620:NTH196662 ODC196620:ODD196662 OMY196620:OMZ196662 OWU196620:OWV196662 PGQ196620:PGR196662 PQM196620:PQN196662 QAI196620:QAJ196662 QKE196620:QKF196662 QUA196620:QUB196662 RDW196620:RDX196662 RNS196620:RNT196662 RXO196620:RXP196662 SHK196620:SHL196662 SRG196620:SRH196662 TBC196620:TBD196662 TKY196620:TKZ196662 TUU196620:TUV196662 UEQ196620:UER196662 UOM196620:UON196662 UYI196620:UYJ196662 VIE196620:VIF196662 VSA196620:VSB196662 WBW196620:WBX196662 WLS196620:WLT196662 WVO196620:WVP196662 G262156:H262198 JC262156:JD262198 SY262156:SZ262198 ACU262156:ACV262198 AMQ262156:AMR262198 AWM262156:AWN262198 BGI262156:BGJ262198 BQE262156:BQF262198 CAA262156:CAB262198 CJW262156:CJX262198 CTS262156:CTT262198 DDO262156:DDP262198 DNK262156:DNL262198 DXG262156:DXH262198 EHC262156:EHD262198 EQY262156:EQZ262198 FAU262156:FAV262198 FKQ262156:FKR262198 FUM262156:FUN262198 GEI262156:GEJ262198 GOE262156:GOF262198 GYA262156:GYB262198 HHW262156:HHX262198 HRS262156:HRT262198 IBO262156:IBP262198 ILK262156:ILL262198 IVG262156:IVH262198 JFC262156:JFD262198 JOY262156:JOZ262198 JYU262156:JYV262198 KIQ262156:KIR262198 KSM262156:KSN262198 LCI262156:LCJ262198 LME262156:LMF262198 LWA262156:LWB262198 MFW262156:MFX262198 MPS262156:MPT262198 MZO262156:MZP262198 NJK262156:NJL262198 NTG262156:NTH262198 ODC262156:ODD262198 OMY262156:OMZ262198 OWU262156:OWV262198 PGQ262156:PGR262198 PQM262156:PQN262198 QAI262156:QAJ262198 QKE262156:QKF262198 QUA262156:QUB262198 RDW262156:RDX262198 RNS262156:RNT262198 RXO262156:RXP262198 SHK262156:SHL262198 SRG262156:SRH262198 TBC262156:TBD262198 TKY262156:TKZ262198 TUU262156:TUV262198 UEQ262156:UER262198 UOM262156:UON262198 UYI262156:UYJ262198 VIE262156:VIF262198 VSA262156:VSB262198 WBW262156:WBX262198 WLS262156:WLT262198 WVO262156:WVP262198 G327692:H327734 JC327692:JD327734 SY327692:SZ327734 ACU327692:ACV327734 AMQ327692:AMR327734 AWM327692:AWN327734 BGI327692:BGJ327734 BQE327692:BQF327734 CAA327692:CAB327734 CJW327692:CJX327734 CTS327692:CTT327734 DDO327692:DDP327734 DNK327692:DNL327734 DXG327692:DXH327734 EHC327692:EHD327734 EQY327692:EQZ327734 FAU327692:FAV327734 FKQ327692:FKR327734 FUM327692:FUN327734 GEI327692:GEJ327734 GOE327692:GOF327734 GYA327692:GYB327734 HHW327692:HHX327734 HRS327692:HRT327734 IBO327692:IBP327734 ILK327692:ILL327734 IVG327692:IVH327734 JFC327692:JFD327734 JOY327692:JOZ327734 JYU327692:JYV327734 KIQ327692:KIR327734 KSM327692:KSN327734 LCI327692:LCJ327734 LME327692:LMF327734 LWA327692:LWB327734 MFW327692:MFX327734 MPS327692:MPT327734 MZO327692:MZP327734 NJK327692:NJL327734 NTG327692:NTH327734 ODC327692:ODD327734 OMY327692:OMZ327734 OWU327692:OWV327734 PGQ327692:PGR327734 PQM327692:PQN327734 QAI327692:QAJ327734 QKE327692:QKF327734 QUA327692:QUB327734 RDW327692:RDX327734 RNS327692:RNT327734 RXO327692:RXP327734 SHK327692:SHL327734 SRG327692:SRH327734 TBC327692:TBD327734 TKY327692:TKZ327734 TUU327692:TUV327734 UEQ327692:UER327734 UOM327692:UON327734 UYI327692:UYJ327734 VIE327692:VIF327734 VSA327692:VSB327734 WBW327692:WBX327734 WLS327692:WLT327734 WVO327692:WVP327734 G393228:H393270 JC393228:JD393270 SY393228:SZ393270 ACU393228:ACV393270 AMQ393228:AMR393270 AWM393228:AWN393270 BGI393228:BGJ393270 BQE393228:BQF393270 CAA393228:CAB393270 CJW393228:CJX393270 CTS393228:CTT393270 DDO393228:DDP393270 DNK393228:DNL393270 DXG393228:DXH393270 EHC393228:EHD393270 EQY393228:EQZ393270 FAU393228:FAV393270 FKQ393228:FKR393270 FUM393228:FUN393270 GEI393228:GEJ393270 GOE393228:GOF393270 GYA393228:GYB393270 HHW393228:HHX393270 HRS393228:HRT393270 IBO393228:IBP393270 ILK393228:ILL393270 IVG393228:IVH393270 JFC393228:JFD393270 JOY393228:JOZ393270 JYU393228:JYV393270 KIQ393228:KIR393270 KSM393228:KSN393270 LCI393228:LCJ393270 LME393228:LMF393270 LWA393228:LWB393270 MFW393228:MFX393270 MPS393228:MPT393270 MZO393228:MZP393270 NJK393228:NJL393270 NTG393228:NTH393270 ODC393228:ODD393270 OMY393228:OMZ393270 OWU393228:OWV393270 PGQ393228:PGR393270 PQM393228:PQN393270 QAI393228:QAJ393270 QKE393228:QKF393270 QUA393228:QUB393270 RDW393228:RDX393270 RNS393228:RNT393270 RXO393228:RXP393270 SHK393228:SHL393270 SRG393228:SRH393270 TBC393228:TBD393270 TKY393228:TKZ393270 TUU393228:TUV393270 UEQ393228:UER393270 UOM393228:UON393270 UYI393228:UYJ393270 VIE393228:VIF393270 VSA393228:VSB393270 WBW393228:WBX393270 WLS393228:WLT393270 WVO393228:WVP393270 G458764:H458806 JC458764:JD458806 SY458764:SZ458806 ACU458764:ACV458806 AMQ458764:AMR458806 AWM458764:AWN458806 BGI458764:BGJ458806 BQE458764:BQF458806 CAA458764:CAB458806 CJW458764:CJX458806 CTS458764:CTT458806 DDO458764:DDP458806 DNK458764:DNL458806 DXG458764:DXH458806 EHC458764:EHD458806 EQY458764:EQZ458806 FAU458764:FAV458806 FKQ458764:FKR458806 FUM458764:FUN458806 GEI458764:GEJ458806 GOE458764:GOF458806 GYA458764:GYB458806 HHW458764:HHX458806 HRS458764:HRT458806 IBO458764:IBP458806 ILK458764:ILL458806 IVG458764:IVH458806 JFC458764:JFD458806 JOY458764:JOZ458806 JYU458764:JYV458806 KIQ458764:KIR458806 KSM458764:KSN458806 LCI458764:LCJ458806 LME458764:LMF458806 LWA458764:LWB458806 MFW458764:MFX458806 MPS458764:MPT458806 MZO458764:MZP458806 NJK458764:NJL458806 NTG458764:NTH458806 ODC458764:ODD458806 OMY458764:OMZ458806 OWU458764:OWV458806 PGQ458764:PGR458806 PQM458764:PQN458806 QAI458764:QAJ458806 QKE458764:QKF458806 QUA458764:QUB458806 RDW458764:RDX458806 RNS458764:RNT458806 RXO458764:RXP458806 SHK458764:SHL458806 SRG458764:SRH458806 TBC458764:TBD458806 TKY458764:TKZ458806 TUU458764:TUV458806 UEQ458764:UER458806 UOM458764:UON458806 UYI458764:UYJ458806 VIE458764:VIF458806 VSA458764:VSB458806 WBW458764:WBX458806 WLS458764:WLT458806 WVO458764:WVP458806 G524300:H524342 JC524300:JD524342 SY524300:SZ524342 ACU524300:ACV524342 AMQ524300:AMR524342 AWM524300:AWN524342 BGI524300:BGJ524342 BQE524300:BQF524342 CAA524300:CAB524342 CJW524300:CJX524342 CTS524300:CTT524342 DDO524300:DDP524342 DNK524300:DNL524342 DXG524300:DXH524342 EHC524300:EHD524342 EQY524300:EQZ524342 FAU524300:FAV524342 FKQ524300:FKR524342 FUM524300:FUN524342 GEI524300:GEJ524342 GOE524300:GOF524342 GYA524300:GYB524342 HHW524300:HHX524342 HRS524300:HRT524342 IBO524300:IBP524342 ILK524300:ILL524342 IVG524300:IVH524342 JFC524300:JFD524342 JOY524300:JOZ524342 JYU524300:JYV524342 KIQ524300:KIR524342 KSM524300:KSN524342 LCI524300:LCJ524342 LME524300:LMF524342 LWA524300:LWB524342 MFW524300:MFX524342 MPS524300:MPT524342 MZO524300:MZP524342 NJK524300:NJL524342 NTG524300:NTH524342 ODC524300:ODD524342 OMY524300:OMZ524342 OWU524300:OWV524342 PGQ524300:PGR524342 PQM524300:PQN524342 QAI524300:QAJ524342 QKE524300:QKF524342 QUA524300:QUB524342 RDW524300:RDX524342 RNS524300:RNT524342 RXO524300:RXP524342 SHK524300:SHL524342 SRG524300:SRH524342 TBC524300:TBD524342 TKY524300:TKZ524342 TUU524300:TUV524342 UEQ524300:UER524342 UOM524300:UON524342 UYI524300:UYJ524342 VIE524300:VIF524342 VSA524300:VSB524342 WBW524300:WBX524342 WLS524300:WLT524342 WVO524300:WVP524342 G589836:H589878 JC589836:JD589878 SY589836:SZ589878 ACU589836:ACV589878 AMQ589836:AMR589878 AWM589836:AWN589878 BGI589836:BGJ589878 BQE589836:BQF589878 CAA589836:CAB589878 CJW589836:CJX589878 CTS589836:CTT589878 DDO589836:DDP589878 DNK589836:DNL589878 DXG589836:DXH589878 EHC589836:EHD589878 EQY589836:EQZ589878 FAU589836:FAV589878 FKQ589836:FKR589878 FUM589836:FUN589878 GEI589836:GEJ589878 GOE589836:GOF589878 GYA589836:GYB589878 HHW589836:HHX589878 HRS589836:HRT589878 IBO589836:IBP589878 ILK589836:ILL589878 IVG589836:IVH589878 JFC589836:JFD589878 JOY589836:JOZ589878 JYU589836:JYV589878 KIQ589836:KIR589878 KSM589836:KSN589878 LCI589836:LCJ589878 LME589836:LMF589878 LWA589836:LWB589878 MFW589836:MFX589878 MPS589836:MPT589878 MZO589836:MZP589878 NJK589836:NJL589878 NTG589836:NTH589878 ODC589836:ODD589878 OMY589836:OMZ589878 OWU589836:OWV589878 PGQ589836:PGR589878 PQM589836:PQN589878 QAI589836:QAJ589878 QKE589836:QKF589878 QUA589836:QUB589878 RDW589836:RDX589878 RNS589836:RNT589878 RXO589836:RXP589878 SHK589836:SHL589878 SRG589836:SRH589878 TBC589836:TBD589878 TKY589836:TKZ589878 TUU589836:TUV589878 UEQ589836:UER589878 UOM589836:UON589878 UYI589836:UYJ589878 VIE589836:VIF589878 VSA589836:VSB589878 WBW589836:WBX589878 WLS589836:WLT589878 WVO589836:WVP589878 G655372:H655414 JC655372:JD655414 SY655372:SZ655414 ACU655372:ACV655414 AMQ655372:AMR655414 AWM655372:AWN655414 BGI655372:BGJ655414 BQE655372:BQF655414 CAA655372:CAB655414 CJW655372:CJX655414 CTS655372:CTT655414 DDO655372:DDP655414 DNK655372:DNL655414 DXG655372:DXH655414 EHC655372:EHD655414 EQY655372:EQZ655414 FAU655372:FAV655414 FKQ655372:FKR655414 FUM655372:FUN655414 GEI655372:GEJ655414 GOE655372:GOF655414 GYA655372:GYB655414 HHW655372:HHX655414 HRS655372:HRT655414 IBO655372:IBP655414 ILK655372:ILL655414 IVG655372:IVH655414 JFC655372:JFD655414 JOY655372:JOZ655414 JYU655372:JYV655414 KIQ655372:KIR655414 KSM655372:KSN655414 LCI655372:LCJ655414 LME655372:LMF655414 LWA655372:LWB655414 MFW655372:MFX655414 MPS655372:MPT655414 MZO655372:MZP655414 NJK655372:NJL655414 NTG655372:NTH655414 ODC655372:ODD655414 OMY655372:OMZ655414 OWU655372:OWV655414 PGQ655372:PGR655414 PQM655372:PQN655414 QAI655372:QAJ655414 QKE655372:QKF655414 QUA655372:QUB655414 RDW655372:RDX655414 RNS655372:RNT655414 RXO655372:RXP655414 SHK655372:SHL655414 SRG655372:SRH655414 TBC655372:TBD655414 TKY655372:TKZ655414 TUU655372:TUV655414 UEQ655372:UER655414 UOM655372:UON655414 UYI655372:UYJ655414 VIE655372:VIF655414 VSA655372:VSB655414 WBW655372:WBX655414 WLS655372:WLT655414 WVO655372:WVP655414 G720908:H720950 JC720908:JD720950 SY720908:SZ720950 ACU720908:ACV720950 AMQ720908:AMR720950 AWM720908:AWN720950 BGI720908:BGJ720950 BQE720908:BQF720950 CAA720908:CAB720950 CJW720908:CJX720950 CTS720908:CTT720950 DDO720908:DDP720950 DNK720908:DNL720950 DXG720908:DXH720950 EHC720908:EHD720950 EQY720908:EQZ720950 FAU720908:FAV720950 FKQ720908:FKR720950 FUM720908:FUN720950 GEI720908:GEJ720950 GOE720908:GOF720950 GYA720908:GYB720950 HHW720908:HHX720950 HRS720908:HRT720950 IBO720908:IBP720950 ILK720908:ILL720950 IVG720908:IVH720950 JFC720908:JFD720950 JOY720908:JOZ720950 JYU720908:JYV720950 KIQ720908:KIR720950 KSM720908:KSN720950 LCI720908:LCJ720950 LME720908:LMF720950 LWA720908:LWB720950 MFW720908:MFX720950 MPS720908:MPT720950 MZO720908:MZP720950 NJK720908:NJL720950 NTG720908:NTH720950 ODC720908:ODD720950 OMY720908:OMZ720950 OWU720908:OWV720950 PGQ720908:PGR720950 PQM720908:PQN720950 QAI720908:QAJ720950 QKE720908:QKF720950 QUA720908:QUB720950 RDW720908:RDX720950 RNS720908:RNT720950 RXO720908:RXP720950 SHK720908:SHL720950 SRG720908:SRH720950 TBC720908:TBD720950 TKY720908:TKZ720950 TUU720908:TUV720950 UEQ720908:UER720950 UOM720908:UON720950 UYI720908:UYJ720950 VIE720908:VIF720950 VSA720908:VSB720950 WBW720908:WBX720950 WLS720908:WLT720950 WVO720908:WVP720950 G786444:H786486 JC786444:JD786486 SY786444:SZ786486 ACU786444:ACV786486 AMQ786444:AMR786486 AWM786444:AWN786486 BGI786444:BGJ786486 BQE786444:BQF786486 CAA786444:CAB786486 CJW786444:CJX786486 CTS786444:CTT786486 DDO786444:DDP786486 DNK786444:DNL786486 DXG786444:DXH786486 EHC786444:EHD786486 EQY786444:EQZ786486 FAU786444:FAV786486 FKQ786444:FKR786486 FUM786444:FUN786486 GEI786444:GEJ786486 GOE786444:GOF786486 GYA786444:GYB786486 HHW786444:HHX786486 HRS786444:HRT786486 IBO786444:IBP786486 ILK786444:ILL786486 IVG786444:IVH786486 JFC786444:JFD786486 JOY786444:JOZ786486 JYU786444:JYV786486 KIQ786444:KIR786486 KSM786444:KSN786486 LCI786444:LCJ786486 LME786444:LMF786486 LWA786444:LWB786486 MFW786444:MFX786486 MPS786444:MPT786486 MZO786444:MZP786486 NJK786444:NJL786486 NTG786444:NTH786486 ODC786444:ODD786486 OMY786444:OMZ786486 OWU786444:OWV786486 PGQ786444:PGR786486 PQM786444:PQN786486 QAI786444:QAJ786486 QKE786444:QKF786486 QUA786444:QUB786486 RDW786444:RDX786486 RNS786444:RNT786486 RXO786444:RXP786486 SHK786444:SHL786486 SRG786444:SRH786486 TBC786444:TBD786486 TKY786444:TKZ786486 TUU786444:TUV786486 UEQ786444:UER786486 UOM786444:UON786486 UYI786444:UYJ786486 VIE786444:VIF786486 VSA786444:VSB786486 WBW786444:WBX786486 WLS786444:WLT786486 WVO786444:WVP786486 G851980:H852022 JC851980:JD852022 SY851980:SZ852022 ACU851980:ACV852022 AMQ851980:AMR852022 AWM851980:AWN852022 BGI851980:BGJ852022 BQE851980:BQF852022 CAA851980:CAB852022 CJW851980:CJX852022 CTS851980:CTT852022 DDO851980:DDP852022 DNK851980:DNL852022 DXG851980:DXH852022 EHC851980:EHD852022 EQY851980:EQZ852022 FAU851980:FAV852022 FKQ851980:FKR852022 FUM851980:FUN852022 GEI851980:GEJ852022 GOE851980:GOF852022 GYA851980:GYB852022 HHW851980:HHX852022 HRS851980:HRT852022 IBO851980:IBP852022 ILK851980:ILL852022 IVG851980:IVH852022 JFC851980:JFD852022 JOY851980:JOZ852022 JYU851980:JYV852022 KIQ851980:KIR852022 KSM851980:KSN852022 LCI851980:LCJ852022 LME851980:LMF852022 LWA851980:LWB852022 MFW851980:MFX852022 MPS851980:MPT852022 MZO851980:MZP852022 NJK851980:NJL852022 NTG851980:NTH852022 ODC851980:ODD852022 OMY851980:OMZ852022 OWU851980:OWV852022 PGQ851980:PGR852022 PQM851980:PQN852022 QAI851980:QAJ852022 QKE851980:QKF852022 QUA851980:QUB852022 RDW851980:RDX852022 RNS851980:RNT852022 RXO851980:RXP852022 SHK851980:SHL852022 SRG851980:SRH852022 TBC851980:TBD852022 TKY851980:TKZ852022 TUU851980:TUV852022 UEQ851980:UER852022 UOM851980:UON852022 UYI851980:UYJ852022 VIE851980:VIF852022 VSA851980:VSB852022 WBW851980:WBX852022 WLS851980:WLT852022 WVO851980:WVP852022 G917516:H917558 JC917516:JD917558 SY917516:SZ917558 ACU917516:ACV917558 AMQ917516:AMR917558 AWM917516:AWN917558 BGI917516:BGJ917558 BQE917516:BQF917558 CAA917516:CAB917558 CJW917516:CJX917558 CTS917516:CTT917558 DDO917516:DDP917558 DNK917516:DNL917558 DXG917516:DXH917558 EHC917516:EHD917558 EQY917516:EQZ917558 FAU917516:FAV917558 FKQ917516:FKR917558 FUM917516:FUN917558 GEI917516:GEJ917558 GOE917516:GOF917558 GYA917516:GYB917558 HHW917516:HHX917558 HRS917516:HRT917558 IBO917516:IBP917558 ILK917516:ILL917558 IVG917516:IVH917558 JFC917516:JFD917558 JOY917516:JOZ917558 JYU917516:JYV917558 KIQ917516:KIR917558 KSM917516:KSN917558 LCI917516:LCJ917558 LME917516:LMF917558 LWA917516:LWB917558 MFW917516:MFX917558 MPS917516:MPT917558 MZO917516:MZP917558 NJK917516:NJL917558 NTG917516:NTH917558 ODC917516:ODD917558 OMY917516:OMZ917558 OWU917516:OWV917558 PGQ917516:PGR917558 PQM917516:PQN917558 QAI917516:QAJ917558 QKE917516:QKF917558 QUA917516:QUB917558 RDW917516:RDX917558 RNS917516:RNT917558 RXO917516:RXP917558 SHK917516:SHL917558 SRG917516:SRH917558 TBC917516:TBD917558 TKY917516:TKZ917558 TUU917516:TUV917558 UEQ917516:UER917558 UOM917516:UON917558 UYI917516:UYJ917558 VIE917516:VIF917558 VSA917516:VSB917558 WBW917516:WBX917558 WLS917516:WLT917558 WVO917516:WVP917558 G983052:H983094 JC983052:JD983094 SY983052:SZ983094 ACU983052:ACV983094 AMQ983052:AMR983094 AWM983052:AWN983094 BGI983052:BGJ983094 BQE983052:BQF983094 CAA983052:CAB983094 CJW983052:CJX983094 CTS983052:CTT983094 DDO983052:DDP983094 DNK983052:DNL983094 DXG983052:DXH983094 EHC983052:EHD983094 EQY983052:EQZ983094 FAU983052:FAV983094 FKQ983052:FKR983094 FUM983052:FUN983094 GEI983052:GEJ983094 GOE983052:GOF983094 GYA983052:GYB983094 HHW983052:HHX983094 HRS983052:HRT983094 IBO983052:IBP983094 ILK983052:ILL983094 IVG983052:IVH983094 JFC983052:JFD983094 JOY983052:JOZ983094 JYU983052:JYV983094 KIQ983052:KIR983094 KSM983052:KSN983094 LCI983052:LCJ983094 LME983052:LMF983094 LWA983052:LWB983094 MFW983052:MFX983094 MPS983052:MPT983094 MZO983052:MZP983094 NJK983052:NJL983094 NTG983052:NTH983094 ODC983052:ODD983094 OMY983052:OMZ983094 OWU983052:OWV983094 PGQ983052:PGR983094 PQM983052:PQN983094 QAI983052:QAJ983094 QKE983052:QKF983094 QUA983052:QUB983094 RDW983052:RDX983094 RNS983052:RNT983094 RXO983052:RXP983094 SHK983052:SHL983094 SRG983052:SRH983094 TBC983052:TBD983094 TKY983052:TKZ983094 TUU983052:TUV983094 UEQ983052:UER983094 UOM983052:UON983094 UYI983052:UYJ983094 VIE983052:VIF983094 VSA983052:VSB983094 WBW983052:WBX983094 WLS983052:WLT983094 WVO983052:WVP983094 K13:K53 JG13:JG53 TC13:TC53 ACY13:ACY53 AMU13:AMU53 AWQ13:AWQ53 BGM13:BGM53 BQI13:BQI53 CAE13:CAE53 CKA13:CKA53 CTW13:CTW53 DDS13:DDS53 DNO13:DNO53 DXK13:DXK53 EHG13:EHG53 ERC13:ERC53 FAY13:FAY53 FKU13:FKU53 FUQ13:FUQ53 GEM13:GEM53 GOI13:GOI53 GYE13:GYE53 HIA13:HIA53 HRW13:HRW53 IBS13:IBS53 ILO13:ILO53 IVK13:IVK53 JFG13:JFG53 JPC13:JPC53 JYY13:JYY53 KIU13:KIU53 KSQ13:KSQ53 LCM13:LCM53 LMI13:LMI53 LWE13:LWE53 MGA13:MGA53 MPW13:MPW53 MZS13:MZS53 NJO13:NJO53 NTK13:NTK53 ODG13:ODG53 ONC13:ONC53 OWY13:OWY53 PGU13:PGU53 PQQ13:PQQ53 QAM13:QAM53 QKI13:QKI53 QUE13:QUE53 REA13:REA53 RNW13:RNW53 RXS13:RXS53 SHO13:SHO53 SRK13:SRK53 TBG13:TBG53 TLC13:TLC53 TUY13:TUY53 UEU13:UEU53 UOQ13:UOQ53 UYM13:UYM53 VII13:VII53 VSE13:VSE53 WCA13:WCA53 WLW13:WLW53 WVS13:WVS53 K65549:K65589 JG65549:JG65589 TC65549:TC65589 ACY65549:ACY65589 AMU65549:AMU65589 AWQ65549:AWQ65589 BGM65549:BGM65589 BQI65549:BQI65589 CAE65549:CAE65589 CKA65549:CKA65589 CTW65549:CTW65589 DDS65549:DDS65589 DNO65549:DNO65589 DXK65549:DXK65589 EHG65549:EHG65589 ERC65549:ERC65589 FAY65549:FAY65589 FKU65549:FKU65589 FUQ65549:FUQ65589 GEM65549:GEM65589 GOI65549:GOI65589 GYE65549:GYE65589 HIA65549:HIA65589 HRW65549:HRW65589 IBS65549:IBS65589 ILO65549:ILO65589 IVK65549:IVK65589 JFG65549:JFG65589 JPC65549:JPC65589 JYY65549:JYY65589 KIU65549:KIU65589 KSQ65549:KSQ65589 LCM65549:LCM65589 LMI65549:LMI65589 LWE65549:LWE65589 MGA65549:MGA65589 MPW65549:MPW65589 MZS65549:MZS65589 NJO65549:NJO65589 NTK65549:NTK65589 ODG65549:ODG65589 ONC65549:ONC65589 OWY65549:OWY65589 PGU65549:PGU65589 PQQ65549:PQQ65589 QAM65549:QAM65589 QKI65549:QKI65589 QUE65549:QUE65589 REA65549:REA65589 RNW65549:RNW65589 RXS65549:RXS65589 SHO65549:SHO65589 SRK65549:SRK65589 TBG65549:TBG65589 TLC65549:TLC65589 TUY65549:TUY65589 UEU65549:UEU65589 UOQ65549:UOQ65589 UYM65549:UYM65589 VII65549:VII65589 VSE65549:VSE65589 WCA65549:WCA65589 WLW65549:WLW65589 WVS65549:WVS65589 K131085:K131125 JG131085:JG131125 TC131085:TC131125 ACY131085:ACY131125 AMU131085:AMU131125 AWQ131085:AWQ131125 BGM131085:BGM131125 BQI131085:BQI131125 CAE131085:CAE131125 CKA131085:CKA131125 CTW131085:CTW131125 DDS131085:DDS131125 DNO131085:DNO131125 DXK131085:DXK131125 EHG131085:EHG131125 ERC131085:ERC131125 FAY131085:FAY131125 FKU131085:FKU131125 FUQ131085:FUQ131125 GEM131085:GEM131125 GOI131085:GOI131125 GYE131085:GYE131125 HIA131085:HIA131125 HRW131085:HRW131125 IBS131085:IBS131125 ILO131085:ILO131125 IVK131085:IVK131125 JFG131085:JFG131125 JPC131085:JPC131125 JYY131085:JYY131125 KIU131085:KIU131125 KSQ131085:KSQ131125 LCM131085:LCM131125 LMI131085:LMI131125 LWE131085:LWE131125 MGA131085:MGA131125 MPW131085:MPW131125 MZS131085:MZS131125 NJO131085:NJO131125 NTK131085:NTK131125 ODG131085:ODG131125 ONC131085:ONC131125 OWY131085:OWY131125 PGU131085:PGU131125 PQQ131085:PQQ131125 QAM131085:QAM131125 QKI131085:QKI131125 QUE131085:QUE131125 REA131085:REA131125 RNW131085:RNW131125 RXS131085:RXS131125 SHO131085:SHO131125 SRK131085:SRK131125 TBG131085:TBG131125 TLC131085:TLC131125 TUY131085:TUY131125 UEU131085:UEU131125 UOQ131085:UOQ131125 UYM131085:UYM131125 VII131085:VII131125 VSE131085:VSE131125 WCA131085:WCA131125 WLW131085:WLW131125 WVS131085:WVS131125 K196621:K196661 JG196621:JG196661 TC196621:TC196661 ACY196621:ACY196661 AMU196621:AMU196661 AWQ196621:AWQ196661 BGM196621:BGM196661 BQI196621:BQI196661 CAE196621:CAE196661 CKA196621:CKA196661 CTW196621:CTW196661 DDS196621:DDS196661 DNO196621:DNO196661 DXK196621:DXK196661 EHG196621:EHG196661 ERC196621:ERC196661 FAY196621:FAY196661 FKU196621:FKU196661 FUQ196621:FUQ196661 GEM196621:GEM196661 GOI196621:GOI196661 GYE196621:GYE196661 HIA196621:HIA196661 HRW196621:HRW196661 IBS196621:IBS196661 ILO196621:ILO196661 IVK196621:IVK196661 JFG196621:JFG196661 JPC196621:JPC196661 JYY196621:JYY196661 KIU196621:KIU196661 KSQ196621:KSQ196661 LCM196621:LCM196661 LMI196621:LMI196661 LWE196621:LWE196661 MGA196621:MGA196661 MPW196621:MPW196661 MZS196621:MZS196661 NJO196621:NJO196661 NTK196621:NTK196661 ODG196621:ODG196661 ONC196621:ONC196661 OWY196621:OWY196661 PGU196621:PGU196661 PQQ196621:PQQ196661 QAM196621:QAM196661 QKI196621:QKI196661 QUE196621:QUE196661 REA196621:REA196661 RNW196621:RNW196661 RXS196621:RXS196661 SHO196621:SHO196661 SRK196621:SRK196661 TBG196621:TBG196661 TLC196621:TLC196661 TUY196621:TUY196661 UEU196621:UEU196661 UOQ196621:UOQ196661 UYM196621:UYM196661 VII196621:VII196661 VSE196621:VSE196661 WCA196621:WCA196661 WLW196621:WLW196661 WVS196621:WVS196661 K262157:K262197 JG262157:JG262197 TC262157:TC262197 ACY262157:ACY262197 AMU262157:AMU262197 AWQ262157:AWQ262197 BGM262157:BGM262197 BQI262157:BQI262197 CAE262157:CAE262197 CKA262157:CKA262197 CTW262157:CTW262197 DDS262157:DDS262197 DNO262157:DNO262197 DXK262157:DXK262197 EHG262157:EHG262197 ERC262157:ERC262197 FAY262157:FAY262197 FKU262157:FKU262197 FUQ262157:FUQ262197 GEM262157:GEM262197 GOI262157:GOI262197 GYE262157:GYE262197 HIA262157:HIA262197 HRW262157:HRW262197 IBS262157:IBS262197 ILO262157:ILO262197 IVK262157:IVK262197 JFG262157:JFG262197 JPC262157:JPC262197 JYY262157:JYY262197 KIU262157:KIU262197 KSQ262157:KSQ262197 LCM262157:LCM262197 LMI262157:LMI262197 LWE262157:LWE262197 MGA262157:MGA262197 MPW262157:MPW262197 MZS262157:MZS262197 NJO262157:NJO262197 NTK262157:NTK262197 ODG262157:ODG262197 ONC262157:ONC262197 OWY262157:OWY262197 PGU262157:PGU262197 PQQ262157:PQQ262197 QAM262157:QAM262197 QKI262157:QKI262197 QUE262157:QUE262197 REA262157:REA262197 RNW262157:RNW262197 RXS262157:RXS262197 SHO262157:SHO262197 SRK262157:SRK262197 TBG262157:TBG262197 TLC262157:TLC262197 TUY262157:TUY262197 UEU262157:UEU262197 UOQ262157:UOQ262197 UYM262157:UYM262197 VII262157:VII262197 VSE262157:VSE262197 WCA262157:WCA262197 WLW262157:WLW262197 WVS262157:WVS262197 K327693:K327733 JG327693:JG327733 TC327693:TC327733 ACY327693:ACY327733 AMU327693:AMU327733 AWQ327693:AWQ327733 BGM327693:BGM327733 BQI327693:BQI327733 CAE327693:CAE327733 CKA327693:CKA327733 CTW327693:CTW327733 DDS327693:DDS327733 DNO327693:DNO327733 DXK327693:DXK327733 EHG327693:EHG327733 ERC327693:ERC327733 FAY327693:FAY327733 FKU327693:FKU327733 FUQ327693:FUQ327733 GEM327693:GEM327733 GOI327693:GOI327733 GYE327693:GYE327733 HIA327693:HIA327733 HRW327693:HRW327733 IBS327693:IBS327733 ILO327693:ILO327733 IVK327693:IVK327733 JFG327693:JFG327733 JPC327693:JPC327733 JYY327693:JYY327733 KIU327693:KIU327733 KSQ327693:KSQ327733 LCM327693:LCM327733 LMI327693:LMI327733 LWE327693:LWE327733 MGA327693:MGA327733 MPW327693:MPW327733 MZS327693:MZS327733 NJO327693:NJO327733 NTK327693:NTK327733 ODG327693:ODG327733 ONC327693:ONC327733 OWY327693:OWY327733 PGU327693:PGU327733 PQQ327693:PQQ327733 QAM327693:QAM327733 QKI327693:QKI327733 QUE327693:QUE327733 REA327693:REA327733 RNW327693:RNW327733 RXS327693:RXS327733 SHO327693:SHO327733 SRK327693:SRK327733 TBG327693:TBG327733 TLC327693:TLC327733 TUY327693:TUY327733 UEU327693:UEU327733 UOQ327693:UOQ327733 UYM327693:UYM327733 VII327693:VII327733 VSE327693:VSE327733 WCA327693:WCA327733 WLW327693:WLW327733 WVS327693:WVS327733 K393229:K393269 JG393229:JG393269 TC393229:TC393269 ACY393229:ACY393269 AMU393229:AMU393269 AWQ393229:AWQ393269 BGM393229:BGM393269 BQI393229:BQI393269 CAE393229:CAE393269 CKA393229:CKA393269 CTW393229:CTW393269 DDS393229:DDS393269 DNO393229:DNO393269 DXK393229:DXK393269 EHG393229:EHG393269 ERC393229:ERC393269 FAY393229:FAY393269 FKU393229:FKU393269 FUQ393229:FUQ393269 GEM393229:GEM393269 GOI393229:GOI393269 GYE393229:GYE393269 HIA393229:HIA393269 HRW393229:HRW393269 IBS393229:IBS393269 ILO393229:ILO393269 IVK393229:IVK393269 JFG393229:JFG393269 JPC393229:JPC393269 JYY393229:JYY393269 KIU393229:KIU393269 KSQ393229:KSQ393269 LCM393229:LCM393269 LMI393229:LMI393269 LWE393229:LWE393269 MGA393229:MGA393269 MPW393229:MPW393269 MZS393229:MZS393269 NJO393229:NJO393269 NTK393229:NTK393269 ODG393229:ODG393269 ONC393229:ONC393269 OWY393229:OWY393269 PGU393229:PGU393269 PQQ393229:PQQ393269 QAM393229:QAM393269 QKI393229:QKI393269 QUE393229:QUE393269 REA393229:REA393269 RNW393229:RNW393269 RXS393229:RXS393269 SHO393229:SHO393269 SRK393229:SRK393269 TBG393229:TBG393269 TLC393229:TLC393269 TUY393229:TUY393269 UEU393229:UEU393269 UOQ393229:UOQ393269 UYM393229:UYM393269 VII393229:VII393269 VSE393229:VSE393269 WCA393229:WCA393269 WLW393229:WLW393269 WVS393229:WVS393269 K458765:K458805 JG458765:JG458805 TC458765:TC458805 ACY458765:ACY458805 AMU458765:AMU458805 AWQ458765:AWQ458805 BGM458765:BGM458805 BQI458765:BQI458805 CAE458765:CAE458805 CKA458765:CKA458805 CTW458765:CTW458805 DDS458765:DDS458805 DNO458765:DNO458805 DXK458765:DXK458805 EHG458765:EHG458805 ERC458765:ERC458805 FAY458765:FAY458805 FKU458765:FKU458805 FUQ458765:FUQ458805 GEM458765:GEM458805 GOI458765:GOI458805 GYE458765:GYE458805 HIA458765:HIA458805 HRW458765:HRW458805 IBS458765:IBS458805 ILO458765:ILO458805 IVK458765:IVK458805 JFG458765:JFG458805 JPC458765:JPC458805 JYY458765:JYY458805 KIU458765:KIU458805 KSQ458765:KSQ458805 LCM458765:LCM458805 LMI458765:LMI458805 LWE458765:LWE458805 MGA458765:MGA458805 MPW458765:MPW458805 MZS458765:MZS458805 NJO458765:NJO458805 NTK458765:NTK458805 ODG458765:ODG458805 ONC458765:ONC458805 OWY458765:OWY458805 PGU458765:PGU458805 PQQ458765:PQQ458805 QAM458765:QAM458805 QKI458765:QKI458805 QUE458765:QUE458805 REA458765:REA458805 RNW458765:RNW458805 RXS458765:RXS458805 SHO458765:SHO458805 SRK458765:SRK458805 TBG458765:TBG458805 TLC458765:TLC458805 TUY458765:TUY458805 UEU458765:UEU458805 UOQ458765:UOQ458805 UYM458765:UYM458805 VII458765:VII458805 VSE458765:VSE458805 WCA458765:WCA458805 WLW458765:WLW458805 WVS458765:WVS458805 K524301:K524341 JG524301:JG524341 TC524301:TC524341 ACY524301:ACY524341 AMU524301:AMU524341 AWQ524301:AWQ524341 BGM524301:BGM524341 BQI524301:BQI524341 CAE524301:CAE524341 CKA524301:CKA524341 CTW524301:CTW524341 DDS524301:DDS524341 DNO524301:DNO524341 DXK524301:DXK524341 EHG524301:EHG524341 ERC524301:ERC524341 FAY524301:FAY524341 FKU524301:FKU524341 FUQ524301:FUQ524341 GEM524301:GEM524341 GOI524301:GOI524341 GYE524301:GYE524341 HIA524301:HIA524341 HRW524301:HRW524341 IBS524301:IBS524341 ILO524301:ILO524341 IVK524301:IVK524341 JFG524301:JFG524341 JPC524301:JPC524341 JYY524301:JYY524341 KIU524301:KIU524341 KSQ524301:KSQ524341 LCM524301:LCM524341 LMI524301:LMI524341 LWE524301:LWE524341 MGA524301:MGA524341 MPW524301:MPW524341 MZS524301:MZS524341 NJO524301:NJO524341 NTK524301:NTK524341 ODG524301:ODG524341 ONC524301:ONC524341 OWY524301:OWY524341 PGU524301:PGU524341 PQQ524301:PQQ524341 QAM524301:QAM524341 QKI524301:QKI524341 QUE524301:QUE524341 REA524301:REA524341 RNW524301:RNW524341 RXS524301:RXS524341 SHO524301:SHO524341 SRK524301:SRK524341 TBG524301:TBG524341 TLC524301:TLC524341 TUY524301:TUY524341 UEU524301:UEU524341 UOQ524301:UOQ524341 UYM524301:UYM524341 VII524301:VII524341 VSE524301:VSE524341 WCA524301:WCA524341 WLW524301:WLW524341 WVS524301:WVS524341 K589837:K589877 JG589837:JG589877 TC589837:TC589877 ACY589837:ACY589877 AMU589837:AMU589877 AWQ589837:AWQ589877 BGM589837:BGM589877 BQI589837:BQI589877 CAE589837:CAE589877 CKA589837:CKA589877 CTW589837:CTW589877 DDS589837:DDS589877 DNO589837:DNO589877 DXK589837:DXK589877 EHG589837:EHG589877 ERC589837:ERC589877 FAY589837:FAY589877 FKU589837:FKU589877 FUQ589837:FUQ589877 GEM589837:GEM589877 GOI589837:GOI589877 GYE589837:GYE589877 HIA589837:HIA589877 HRW589837:HRW589877 IBS589837:IBS589877 ILO589837:ILO589877 IVK589837:IVK589877 JFG589837:JFG589877 JPC589837:JPC589877 JYY589837:JYY589877 KIU589837:KIU589877 KSQ589837:KSQ589877 LCM589837:LCM589877 LMI589837:LMI589877 LWE589837:LWE589877 MGA589837:MGA589877 MPW589837:MPW589877 MZS589837:MZS589877 NJO589837:NJO589877 NTK589837:NTK589877 ODG589837:ODG589877 ONC589837:ONC589877 OWY589837:OWY589877 PGU589837:PGU589877 PQQ589837:PQQ589877 QAM589837:QAM589877 QKI589837:QKI589877 QUE589837:QUE589877 REA589837:REA589877 RNW589837:RNW589877 RXS589837:RXS589877 SHO589837:SHO589877 SRK589837:SRK589877 TBG589837:TBG589877 TLC589837:TLC589877 TUY589837:TUY589877 UEU589837:UEU589877 UOQ589837:UOQ589877 UYM589837:UYM589877 VII589837:VII589877 VSE589837:VSE589877 WCA589837:WCA589877 WLW589837:WLW589877 WVS589837:WVS589877 K655373:K655413 JG655373:JG655413 TC655373:TC655413 ACY655373:ACY655413 AMU655373:AMU655413 AWQ655373:AWQ655413 BGM655373:BGM655413 BQI655373:BQI655413 CAE655373:CAE655413 CKA655373:CKA655413 CTW655373:CTW655413 DDS655373:DDS655413 DNO655373:DNO655413 DXK655373:DXK655413 EHG655373:EHG655413 ERC655373:ERC655413 FAY655373:FAY655413 FKU655373:FKU655413 FUQ655373:FUQ655413 GEM655373:GEM655413 GOI655373:GOI655413 GYE655373:GYE655413 HIA655373:HIA655413 HRW655373:HRW655413 IBS655373:IBS655413 ILO655373:ILO655413 IVK655373:IVK655413 JFG655373:JFG655413 JPC655373:JPC655413 JYY655373:JYY655413 KIU655373:KIU655413 KSQ655373:KSQ655413 LCM655373:LCM655413 LMI655373:LMI655413 LWE655373:LWE655413 MGA655373:MGA655413 MPW655373:MPW655413 MZS655373:MZS655413 NJO655373:NJO655413 NTK655373:NTK655413 ODG655373:ODG655413 ONC655373:ONC655413 OWY655373:OWY655413 PGU655373:PGU655413 PQQ655373:PQQ655413 QAM655373:QAM655413 QKI655373:QKI655413 QUE655373:QUE655413 REA655373:REA655413 RNW655373:RNW655413 RXS655373:RXS655413 SHO655373:SHO655413 SRK655373:SRK655413 TBG655373:TBG655413 TLC655373:TLC655413 TUY655373:TUY655413 UEU655373:UEU655413 UOQ655373:UOQ655413 UYM655373:UYM655413 VII655373:VII655413 VSE655373:VSE655413 WCA655373:WCA655413 WLW655373:WLW655413 WVS655373:WVS655413 K720909:K720949 JG720909:JG720949 TC720909:TC720949 ACY720909:ACY720949 AMU720909:AMU720949 AWQ720909:AWQ720949 BGM720909:BGM720949 BQI720909:BQI720949 CAE720909:CAE720949 CKA720909:CKA720949 CTW720909:CTW720949 DDS720909:DDS720949 DNO720909:DNO720949 DXK720909:DXK720949 EHG720909:EHG720949 ERC720909:ERC720949 FAY720909:FAY720949 FKU720909:FKU720949 FUQ720909:FUQ720949 GEM720909:GEM720949 GOI720909:GOI720949 GYE720909:GYE720949 HIA720909:HIA720949 HRW720909:HRW720949 IBS720909:IBS720949 ILO720909:ILO720949 IVK720909:IVK720949 JFG720909:JFG720949 JPC720909:JPC720949 JYY720909:JYY720949 KIU720909:KIU720949 KSQ720909:KSQ720949 LCM720909:LCM720949 LMI720909:LMI720949 LWE720909:LWE720949 MGA720909:MGA720949 MPW720909:MPW720949 MZS720909:MZS720949 NJO720909:NJO720949 NTK720909:NTK720949 ODG720909:ODG720949 ONC720909:ONC720949 OWY720909:OWY720949 PGU720909:PGU720949 PQQ720909:PQQ720949 QAM720909:QAM720949 QKI720909:QKI720949 QUE720909:QUE720949 REA720909:REA720949 RNW720909:RNW720949 RXS720909:RXS720949 SHO720909:SHO720949 SRK720909:SRK720949 TBG720909:TBG720949 TLC720909:TLC720949 TUY720909:TUY720949 UEU720909:UEU720949 UOQ720909:UOQ720949 UYM720909:UYM720949 VII720909:VII720949 VSE720909:VSE720949 WCA720909:WCA720949 WLW720909:WLW720949 WVS720909:WVS720949 K786445:K786485 JG786445:JG786485 TC786445:TC786485 ACY786445:ACY786485 AMU786445:AMU786485 AWQ786445:AWQ786485 BGM786445:BGM786485 BQI786445:BQI786485 CAE786445:CAE786485 CKA786445:CKA786485 CTW786445:CTW786485 DDS786445:DDS786485 DNO786445:DNO786485 DXK786445:DXK786485 EHG786445:EHG786485 ERC786445:ERC786485 FAY786445:FAY786485 FKU786445:FKU786485 FUQ786445:FUQ786485 GEM786445:GEM786485 GOI786445:GOI786485 GYE786445:GYE786485 HIA786445:HIA786485 HRW786445:HRW786485 IBS786445:IBS786485 ILO786445:ILO786485 IVK786445:IVK786485 JFG786445:JFG786485 JPC786445:JPC786485 JYY786445:JYY786485 KIU786445:KIU786485 KSQ786445:KSQ786485 LCM786445:LCM786485 LMI786445:LMI786485 LWE786445:LWE786485 MGA786445:MGA786485 MPW786445:MPW786485 MZS786445:MZS786485 NJO786445:NJO786485 NTK786445:NTK786485 ODG786445:ODG786485 ONC786445:ONC786485 OWY786445:OWY786485 PGU786445:PGU786485 PQQ786445:PQQ786485 QAM786445:QAM786485 QKI786445:QKI786485 QUE786445:QUE786485 REA786445:REA786485 RNW786445:RNW786485 RXS786445:RXS786485 SHO786445:SHO786485 SRK786445:SRK786485 TBG786445:TBG786485 TLC786445:TLC786485 TUY786445:TUY786485 UEU786445:UEU786485 UOQ786445:UOQ786485 UYM786445:UYM786485 VII786445:VII786485 VSE786445:VSE786485 WCA786445:WCA786485 WLW786445:WLW786485 WVS786445:WVS786485 K851981:K852021 JG851981:JG852021 TC851981:TC852021 ACY851981:ACY852021 AMU851981:AMU852021 AWQ851981:AWQ852021 BGM851981:BGM852021 BQI851981:BQI852021 CAE851981:CAE852021 CKA851981:CKA852021 CTW851981:CTW852021 DDS851981:DDS852021 DNO851981:DNO852021 DXK851981:DXK852021 EHG851981:EHG852021 ERC851981:ERC852021 FAY851981:FAY852021 FKU851981:FKU852021 FUQ851981:FUQ852021 GEM851981:GEM852021 GOI851981:GOI852021 GYE851981:GYE852021 HIA851981:HIA852021 HRW851981:HRW852021 IBS851981:IBS852021 ILO851981:ILO852021 IVK851981:IVK852021 JFG851981:JFG852021 JPC851981:JPC852021 JYY851981:JYY852021 KIU851981:KIU852021 KSQ851981:KSQ852021 LCM851981:LCM852021 LMI851981:LMI852021 LWE851981:LWE852021 MGA851981:MGA852021 MPW851981:MPW852021 MZS851981:MZS852021 NJO851981:NJO852021 NTK851981:NTK852021 ODG851981:ODG852021 ONC851981:ONC852021 OWY851981:OWY852021 PGU851981:PGU852021 PQQ851981:PQQ852021 QAM851981:QAM852021 QKI851981:QKI852021 QUE851981:QUE852021 REA851981:REA852021 RNW851981:RNW852021 RXS851981:RXS852021 SHO851981:SHO852021 SRK851981:SRK852021 TBG851981:TBG852021 TLC851981:TLC852021 TUY851981:TUY852021 UEU851981:UEU852021 UOQ851981:UOQ852021 UYM851981:UYM852021 VII851981:VII852021 VSE851981:VSE852021 WCA851981:WCA852021 WLW851981:WLW852021 WVS851981:WVS852021 K917517:K917557 JG917517:JG917557 TC917517:TC917557 ACY917517:ACY917557 AMU917517:AMU917557 AWQ917517:AWQ917557 BGM917517:BGM917557 BQI917517:BQI917557 CAE917517:CAE917557 CKA917517:CKA917557 CTW917517:CTW917557 DDS917517:DDS917557 DNO917517:DNO917557 DXK917517:DXK917557 EHG917517:EHG917557 ERC917517:ERC917557 FAY917517:FAY917557 FKU917517:FKU917557 FUQ917517:FUQ917557 GEM917517:GEM917557 GOI917517:GOI917557 GYE917517:GYE917557 HIA917517:HIA917557 HRW917517:HRW917557 IBS917517:IBS917557 ILO917517:ILO917557 IVK917517:IVK917557 JFG917517:JFG917557 JPC917517:JPC917557 JYY917517:JYY917557 KIU917517:KIU917557 KSQ917517:KSQ917557 LCM917517:LCM917557 LMI917517:LMI917557 LWE917517:LWE917557 MGA917517:MGA917557 MPW917517:MPW917557 MZS917517:MZS917557 NJO917517:NJO917557 NTK917517:NTK917557 ODG917517:ODG917557 ONC917517:ONC917557 OWY917517:OWY917557 PGU917517:PGU917557 PQQ917517:PQQ917557 QAM917517:QAM917557 QKI917517:QKI917557 QUE917517:QUE917557 REA917517:REA917557 RNW917517:RNW917557 RXS917517:RXS917557 SHO917517:SHO917557 SRK917517:SRK917557 TBG917517:TBG917557 TLC917517:TLC917557 TUY917517:TUY917557 UEU917517:UEU917557 UOQ917517:UOQ917557 UYM917517:UYM917557 VII917517:VII917557 VSE917517:VSE917557 WCA917517:WCA917557 WLW917517:WLW917557 WVS917517:WVS917557 K983053:K983093 JG983053:JG983093 TC983053:TC983093 ACY983053:ACY983093 AMU983053:AMU983093 AWQ983053:AWQ983093 BGM983053:BGM983093 BQI983053:BQI983093 CAE983053:CAE983093 CKA983053:CKA983093 CTW983053:CTW983093 DDS983053:DDS983093 DNO983053:DNO983093 DXK983053:DXK983093 EHG983053:EHG983093 ERC983053:ERC983093 FAY983053:FAY983093 FKU983053:FKU983093 FUQ983053:FUQ983093 GEM983053:GEM983093 GOI983053:GOI983093 GYE983053:GYE983093 HIA983053:HIA983093 HRW983053:HRW983093 IBS983053:IBS983093 ILO983053:ILO983093 IVK983053:IVK983093 JFG983053:JFG983093 JPC983053:JPC983093 JYY983053:JYY983093 KIU983053:KIU983093 KSQ983053:KSQ983093 LCM983053:LCM983093 LMI983053:LMI983093 LWE983053:LWE983093 MGA983053:MGA983093 MPW983053:MPW983093 MZS983053:MZS983093 NJO983053:NJO983093 NTK983053:NTK983093 ODG983053:ODG983093 ONC983053:ONC983093 OWY983053:OWY983093 PGU983053:PGU983093 PQQ983053:PQQ983093 QAM983053:QAM983093 QKI983053:QKI983093 QUE983053:QUE983093 REA983053:REA983093 RNW983053:RNW983093 RXS983053:RXS983093 SHO983053:SHO983093 SRK983053:SRK983093 TBG983053:TBG983093 TLC983053:TLC983093 TUY983053:TUY983093 UEU983053:UEU983093 UOQ983053:UOQ983093 UYM983053:UYM983093 VII983053:VII983093 VSE983053:VSE983093 WCA983053:WCA983093 WLW983053:WLW983093 WVS983053:WVS983093 I13:J54 JE13:JF54 TA13:TB54 ACW13:ACX54 AMS13:AMT54 AWO13:AWP54 BGK13:BGL54 BQG13:BQH54 CAC13:CAD54 CJY13:CJZ54 CTU13:CTV54 DDQ13:DDR54 DNM13:DNN54 DXI13:DXJ54 EHE13:EHF54 ERA13:ERB54 FAW13:FAX54 FKS13:FKT54 FUO13:FUP54 GEK13:GEL54 GOG13:GOH54 GYC13:GYD54 HHY13:HHZ54 HRU13:HRV54 IBQ13:IBR54 ILM13:ILN54 IVI13:IVJ54 JFE13:JFF54 JPA13:JPB54 JYW13:JYX54 KIS13:KIT54 KSO13:KSP54 LCK13:LCL54 LMG13:LMH54 LWC13:LWD54 MFY13:MFZ54 MPU13:MPV54 MZQ13:MZR54 NJM13:NJN54 NTI13:NTJ54 ODE13:ODF54 ONA13:ONB54 OWW13:OWX54 PGS13:PGT54 PQO13:PQP54 QAK13:QAL54 QKG13:QKH54 QUC13:QUD54 RDY13:RDZ54 RNU13:RNV54 RXQ13:RXR54 SHM13:SHN54 SRI13:SRJ54 TBE13:TBF54 TLA13:TLB54 TUW13:TUX54 UES13:UET54 UOO13:UOP54 UYK13:UYL54 VIG13:VIH54 VSC13:VSD54 WBY13:WBZ54 WLU13:WLV54 WVQ13:WVR54 I65549:J65590 JE65549:JF65590 TA65549:TB65590 ACW65549:ACX65590 AMS65549:AMT65590 AWO65549:AWP65590 BGK65549:BGL65590 BQG65549:BQH65590 CAC65549:CAD65590 CJY65549:CJZ65590 CTU65549:CTV65590 DDQ65549:DDR65590 DNM65549:DNN65590 DXI65549:DXJ65590 EHE65549:EHF65590 ERA65549:ERB65590 FAW65549:FAX65590 FKS65549:FKT65590 FUO65549:FUP65590 GEK65549:GEL65590 GOG65549:GOH65590 GYC65549:GYD65590 HHY65549:HHZ65590 HRU65549:HRV65590 IBQ65549:IBR65590 ILM65549:ILN65590 IVI65549:IVJ65590 JFE65549:JFF65590 JPA65549:JPB65590 JYW65549:JYX65590 KIS65549:KIT65590 KSO65549:KSP65590 LCK65549:LCL65590 LMG65549:LMH65590 LWC65549:LWD65590 MFY65549:MFZ65590 MPU65549:MPV65590 MZQ65549:MZR65590 NJM65549:NJN65590 NTI65549:NTJ65590 ODE65549:ODF65590 ONA65549:ONB65590 OWW65549:OWX65590 PGS65549:PGT65590 PQO65549:PQP65590 QAK65549:QAL65590 QKG65549:QKH65590 QUC65549:QUD65590 RDY65549:RDZ65590 RNU65549:RNV65590 RXQ65549:RXR65590 SHM65549:SHN65590 SRI65549:SRJ65590 TBE65549:TBF65590 TLA65549:TLB65590 TUW65549:TUX65590 UES65549:UET65590 UOO65549:UOP65590 UYK65549:UYL65590 VIG65549:VIH65590 VSC65549:VSD65590 WBY65549:WBZ65590 WLU65549:WLV65590 WVQ65549:WVR65590 I131085:J131126 JE131085:JF131126 TA131085:TB131126 ACW131085:ACX131126 AMS131085:AMT131126 AWO131085:AWP131126 BGK131085:BGL131126 BQG131085:BQH131126 CAC131085:CAD131126 CJY131085:CJZ131126 CTU131085:CTV131126 DDQ131085:DDR131126 DNM131085:DNN131126 DXI131085:DXJ131126 EHE131085:EHF131126 ERA131085:ERB131126 FAW131085:FAX131126 FKS131085:FKT131126 FUO131085:FUP131126 GEK131085:GEL131126 GOG131085:GOH131126 GYC131085:GYD131126 HHY131085:HHZ131126 HRU131085:HRV131126 IBQ131085:IBR131126 ILM131085:ILN131126 IVI131085:IVJ131126 JFE131085:JFF131126 JPA131085:JPB131126 JYW131085:JYX131126 KIS131085:KIT131126 KSO131085:KSP131126 LCK131085:LCL131126 LMG131085:LMH131126 LWC131085:LWD131126 MFY131085:MFZ131126 MPU131085:MPV131126 MZQ131085:MZR131126 NJM131085:NJN131126 NTI131085:NTJ131126 ODE131085:ODF131126 ONA131085:ONB131126 OWW131085:OWX131126 PGS131085:PGT131126 PQO131085:PQP131126 QAK131085:QAL131126 QKG131085:QKH131126 QUC131085:QUD131126 RDY131085:RDZ131126 RNU131085:RNV131126 RXQ131085:RXR131126 SHM131085:SHN131126 SRI131085:SRJ131126 TBE131085:TBF131126 TLA131085:TLB131126 TUW131085:TUX131126 UES131085:UET131126 UOO131085:UOP131126 UYK131085:UYL131126 VIG131085:VIH131126 VSC131085:VSD131126 WBY131085:WBZ131126 WLU131085:WLV131126 WVQ131085:WVR131126 I196621:J196662 JE196621:JF196662 TA196621:TB196662 ACW196621:ACX196662 AMS196621:AMT196662 AWO196621:AWP196662 BGK196621:BGL196662 BQG196621:BQH196662 CAC196621:CAD196662 CJY196621:CJZ196662 CTU196621:CTV196662 DDQ196621:DDR196662 DNM196621:DNN196662 DXI196621:DXJ196662 EHE196621:EHF196662 ERA196621:ERB196662 FAW196621:FAX196662 FKS196621:FKT196662 FUO196621:FUP196662 GEK196621:GEL196662 GOG196621:GOH196662 GYC196621:GYD196662 HHY196621:HHZ196662 HRU196621:HRV196662 IBQ196621:IBR196662 ILM196621:ILN196662 IVI196621:IVJ196662 JFE196621:JFF196662 JPA196621:JPB196662 JYW196621:JYX196662 KIS196621:KIT196662 KSO196621:KSP196662 LCK196621:LCL196662 LMG196621:LMH196662 LWC196621:LWD196662 MFY196621:MFZ196662 MPU196621:MPV196662 MZQ196621:MZR196662 NJM196621:NJN196662 NTI196621:NTJ196662 ODE196621:ODF196662 ONA196621:ONB196662 OWW196621:OWX196662 PGS196621:PGT196662 PQO196621:PQP196662 QAK196621:QAL196662 QKG196621:QKH196662 QUC196621:QUD196662 RDY196621:RDZ196662 RNU196621:RNV196662 RXQ196621:RXR196662 SHM196621:SHN196662 SRI196621:SRJ196662 TBE196621:TBF196662 TLA196621:TLB196662 TUW196621:TUX196662 UES196621:UET196662 UOO196621:UOP196662 UYK196621:UYL196662 VIG196621:VIH196662 VSC196621:VSD196662 WBY196621:WBZ196662 WLU196621:WLV196662 WVQ196621:WVR196662 I262157:J262198 JE262157:JF262198 TA262157:TB262198 ACW262157:ACX262198 AMS262157:AMT262198 AWO262157:AWP262198 BGK262157:BGL262198 BQG262157:BQH262198 CAC262157:CAD262198 CJY262157:CJZ262198 CTU262157:CTV262198 DDQ262157:DDR262198 DNM262157:DNN262198 DXI262157:DXJ262198 EHE262157:EHF262198 ERA262157:ERB262198 FAW262157:FAX262198 FKS262157:FKT262198 FUO262157:FUP262198 GEK262157:GEL262198 GOG262157:GOH262198 GYC262157:GYD262198 HHY262157:HHZ262198 HRU262157:HRV262198 IBQ262157:IBR262198 ILM262157:ILN262198 IVI262157:IVJ262198 JFE262157:JFF262198 JPA262157:JPB262198 JYW262157:JYX262198 KIS262157:KIT262198 KSO262157:KSP262198 LCK262157:LCL262198 LMG262157:LMH262198 LWC262157:LWD262198 MFY262157:MFZ262198 MPU262157:MPV262198 MZQ262157:MZR262198 NJM262157:NJN262198 NTI262157:NTJ262198 ODE262157:ODF262198 ONA262157:ONB262198 OWW262157:OWX262198 PGS262157:PGT262198 PQO262157:PQP262198 QAK262157:QAL262198 QKG262157:QKH262198 QUC262157:QUD262198 RDY262157:RDZ262198 RNU262157:RNV262198 RXQ262157:RXR262198 SHM262157:SHN262198 SRI262157:SRJ262198 TBE262157:TBF262198 TLA262157:TLB262198 TUW262157:TUX262198 UES262157:UET262198 UOO262157:UOP262198 UYK262157:UYL262198 VIG262157:VIH262198 VSC262157:VSD262198 WBY262157:WBZ262198 WLU262157:WLV262198 WVQ262157:WVR262198 I327693:J327734 JE327693:JF327734 TA327693:TB327734 ACW327693:ACX327734 AMS327693:AMT327734 AWO327693:AWP327734 BGK327693:BGL327734 BQG327693:BQH327734 CAC327693:CAD327734 CJY327693:CJZ327734 CTU327693:CTV327734 DDQ327693:DDR327734 DNM327693:DNN327734 DXI327693:DXJ327734 EHE327693:EHF327734 ERA327693:ERB327734 FAW327693:FAX327734 FKS327693:FKT327734 FUO327693:FUP327734 GEK327693:GEL327734 GOG327693:GOH327734 GYC327693:GYD327734 HHY327693:HHZ327734 HRU327693:HRV327734 IBQ327693:IBR327734 ILM327693:ILN327734 IVI327693:IVJ327734 JFE327693:JFF327734 JPA327693:JPB327734 JYW327693:JYX327734 KIS327693:KIT327734 KSO327693:KSP327734 LCK327693:LCL327734 LMG327693:LMH327734 LWC327693:LWD327734 MFY327693:MFZ327734 MPU327693:MPV327734 MZQ327693:MZR327734 NJM327693:NJN327734 NTI327693:NTJ327734 ODE327693:ODF327734 ONA327693:ONB327734 OWW327693:OWX327734 PGS327693:PGT327734 PQO327693:PQP327734 QAK327693:QAL327734 QKG327693:QKH327734 QUC327693:QUD327734 RDY327693:RDZ327734 RNU327693:RNV327734 RXQ327693:RXR327734 SHM327693:SHN327734 SRI327693:SRJ327734 TBE327693:TBF327734 TLA327693:TLB327734 TUW327693:TUX327734 UES327693:UET327734 UOO327693:UOP327734 UYK327693:UYL327734 VIG327693:VIH327734 VSC327693:VSD327734 WBY327693:WBZ327734 WLU327693:WLV327734 WVQ327693:WVR327734 I393229:J393270 JE393229:JF393270 TA393229:TB393270 ACW393229:ACX393270 AMS393229:AMT393270 AWO393229:AWP393270 BGK393229:BGL393270 BQG393229:BQH393270 CAC393229:CAD393270 CJY393229:CJZ393270 CTU393229:CTV393270 DDQ393229:DDR393270 DNM393229:DNN393270 DXI393229:DXJ393270 EHE393229:EHF393270 ERA393229:ERB393270 FAW393229:FAX393270 FKS393229:FKT393270 FUO393229:FUP393270 GEK393229:GEL393270 GOG393229:GOH393270 GYC393229:GYD393270 HHY393229:HHZ393270 HRU393229:HRV393270 IBQ393229:IBR393270 ILM393229:ILN393270 IVI393229:IVJ393270 JFE393229:JFF393270 JPA393229:JPB393270 JYW393229:JYX393270 KIS393229:KIT393270 KSO393229:KSP393270 LCK393229:LCL393270 LMG393229:LMH393270 LWC393229:LWD393270 MFY393229:MFZ393270 MPU393229:MPV393270 MZQ393229:MZR393270 NJM393229:NJN393270 NTI393229:NTJ393270 ODE393229:ODF393270 ONA393229:ONB393270 OWW393229:OWX393270 PGS393229:PGT393270 PQO393229:PQP393270 QAK393229:QAL393270 QKG393229:QKH393270 QUC393229:QUD393270 RDY393229:RDZ393270 RNU393229:RNV393270 RXQ393229:RXR393270 SHM393229:SHN393270 SRI393229:SRJ393270 TBE393229:TBF393270 TLA393229:TLB393270 TUW393229:TUX393270 UES393229:UET393270 UOO393229:UOP393270 UYK393229:UYL393270 VIG393229:VIH393270 VSC393229:VSD393270 WBY393229:WBZ393270 WLU393229:WLV393270 WVQ393229:WVR393270 I458765:J458806 JE458765:JF458806 TA458765:TB458806 ACW458765:ACX458806 AMS458765:AMT458806 AWO458765:AWP458806 BGK458765:BGL458806 BQG458765:BQH458806 CAC458765:CAD458806 CJY458765:CJZ458806 CTU458765:CTV458806 DDQ458765:DDR458806 DNM458765:DNN458806 DXI458765:DXJ458806 EHE458765:EHF458806 ERA458765:ERB458806 FAW458765:FAX458806 FKS458765:FKT458806 FUO458765:FUP458806 GEK458765:GEL458806 GOG458765:GOH458806 GYC458765:GYD458806 HHY458765:HHZ458806 HRU458765:HRV458806 IBQ458765:IBR458806 ILM458765:ILN458806 IVI458765:IVJ458806 JFE458765:JFF458806 JPA458765:JPB458806 JYW458765:JYX458806 KIS458765:KIT458806 KSO458765:KSP458806 LCK458765:LCL458806 LMG458765:LMH458806 LWC458765:LWD458806 MFY458765:MFZ458806 MPU458765:MPV458806 MZQ458765:MZR458806 NJM458765:NJN458806 NTI458765:NTJ458806 ODE458765:ODF458806 ONA458765:ONB458806 OWW458765:OWX458806 PGS458765:PGT458806 PQO458765:PQP458806 QAK458765:QAL458806 QKG458765:QKH458806 QUC458765:QUD458806 RDY458765:RDZ458806 RNU458765:RNV458806 RXQ458765:RXR458806 SHM458765:SHN458806 SRI458765:SRJ458806 TBE458765:TBF458806 TLA458765:TLB458806 TUW458765:TUX458806 UES458765:UET458806 UOO458765:UOP458806 UYK458765:UYL458806 VIG458765:VIH458806 VSC458765:VSD458806 WBY458765:WBZ458806 WLU458765:WLV458806 WVQ458765:WVR458806 I524301:J524342 JE524301:JF524342 TA524301:TB524342 ACW524301:ACX524342 AMS524301:AMT524342 AWO524301:AWP524342 BGK524301:BGL524342 BQG524301:BQH524342 CAC524301:CAD524342 CJY524301:CJZ524342 CTU524301:CTV524342 DDQ524301:DDR524342 DNM524301:DNN524342 DXI524301:DXJ524342 EHE524301:EHF524342 ERA524301:ERB524342 FAW524301:FAX524342 FKS524301:FKT524342 FUO524301:FUP524342 GEK524301:GEL524342 GOG524301:GOH524342 GYC524301:GYD524342 HHY524301:HHZ524342 HRU524301:HRV524342 IBQ524301:IBR524342 ILM524301:ILN524342 IVI524301:IVJ524342 JFE524301:JFF524342 JPA524301:JPB524342 JYW524301:JYX524342 KIS524301:KIT524342 KSO524301:KSP524342 LCK524301:LCL524342 LMG524301:LMH524342 LWC524301:LWD524342 MFY524301:MFZ524342 MPU524301:MPV524342 MZQ524301:MZR524342 NJM524301:NJN524342 NTI524301:NTJ524342 ODE524301:ODF524342 ONA524301:ONB524342 OWW524301:OWX524342 PGS524301:PGT524342 PQO524301:PQP524342 QAK524301:QAL524342 QKG524301:QKH524342 QUC524301:QUD524342 RDY524301:RDZ524342 RNU524301:RNV524342 RXQ524301:RXR524342 SHM524301:SHN524342 SRI524301:SRJ524342 TBE524301:TBF524342 TLA524301:TLB524342 TUW524301:TUX524342 UES524301:UET524342 UOO524301:UOP524342 UYK524301:UYL524342 VIG524301:VIH524342 VSC524301:VSD524342 WBY524301:WBZ524342 WLU524301:WLV524342 WVQ524301:WVR524342 I589837:J589878 JE589837:JF589878 TA589837:TB589878 ACW589837:ACX589878 AMS589837:AMT589878 AWO589837:AWP589878 BGK589837:BGL589878 BQG589837:BQH589878 CAC589837:CAD589878 CJY589837:CJZ589878 CTU589837:CTV589878 DDQ589837:DDR589878 DNM589837:DNN589878 DXI589837:DXJ589878 EHE589837:EHF589878 ERA589837:ERB589878 FAW589837:FAX589878 FKS589837:FKT589878 FUO589837:FUP589878 GEK589837:GEL589878 GOG589837:GOH589878 GYC589837:GYD589878 HHY589837:HHZ589878 HRU589837:HRV589878 IBQ589837:IBR589878 ILM589837:ILN589878 IVI589837:IVJ589878 JFE589837:JFF589878 JPA589837:JPB589878 JYW589837:JYX589878 KIS589837:KIT589878 KSO589837:KSP589878 LCK589837:LCL589878 LMG589837:LMH589878 LWC589837:LWD589878 MFY589837:MFZ589878 MPU589837:MPV589878 MZQ589837:MZR589878 NJM589837:NJN589878 NTI589837:NTJ589878 ODE589837:ODF589878 ONA589837:ONB589878 OWW589837:OWX589878 PGS589837:PGT589878 PQO589837:PQP589878 QAK589837:QAL589878 QKG589837:QKH589878 QUC589837:QUD589878 RDY589837:RDZ589878 RNU589837:RNV589878 RXQ589837:RXR589878 SHM589837:SHN589878 SRI589837:SRJ589878 TBE589837:TBF589878 TLA589837:TLB589878 TUW589837:TUX589878 UES589837:UET589878 UOO589837:UOP589878 UYK589837:UYL589878 VIG589837:VIH589878 VSC589837:VSD589878 WBY589837:WBZ589878 WLU589837:WLV589878 WVQ589837:WVR589878 I655373:J655414 JE655373:JF655414 TA655373:TB655414 ACW655373:ACX655414 AMS655373:AMT655414 AWO655373:AWP655414 BGK655373:BGL655414 BQG655373:BQH655414 CAC655373:CAD655414 CJY655373:CJZ655414 CTU655373:CTV655414 DDQ655373:DDR655414 DNM655373:DNN655414 DXI655373:DXJ655414 EHE655373:EHF655414 ERA655373:ERB655414 FAW655373:FAX655414 FKS655373:FKT655414 FUO655373:FUP655414 GEK655373:GEL655414 GOG655373:GOH655414 GYC655373:GYD655414 HHY655373:HHZ655414 HRU655373:HRV655414 IBQ655373:IBR655414 ILM655373:ILN655414 IVI655373:IVJ655414 JFE655373:JFF655414 JPA655373:JPB655414 JYW655373:JYX655414 KIS655373:KIT655414 KSO655373:KSP655414 LCK655373:LCL655414 LMG655373:LMH655414 LWC655373:LWD655414 MFY655373:MFZ655414 MPU655373:MPV655414 MZQ655373:MZR655414 NJM655373:NJN655414 NTI655373:NTJ655414 ODE655373:ODF655414 ONA655373:ONB655414 OWW655373:OWX655414 PGS655373:PGT655414 PQO655373:PQP655414 QAK655373:QAL655414 QKG655373:QKH655414 QUC655373:QUD655414 RDY655373:RDZ655414 RNU655373:RNV655414 RXQ655373:RXR655414 SHM655373:SHN655414 SRI655373:SRJ655414 TBE655373:TBF655414 TLA655373:TLB655414 TUW655373:TUX655414 UES655373:UET655414 UOO655373:UOP655414 UYK655373:UYL655414 VIG655373:VIH655414 VSC655373:VSD655414 WBY655373:WBZ655414 WLU655373:WLV655414 WVQ655373:WVR655414 I720909:J720950 JE720909:JF720950 TA720909:TB720950 ACW720909:ACX720950 AMS720909:AMT720950 AWO720909:AWP720950 BGK720909:BGL720950 BQG720909:BQH720950 CAC720909:CAD720950 CJY720909:CJZ720950 CTU720909:CTV720950 DDQ720909:DDR720950 DNM720909:DNN720950 DXI720909:DXJ720950 EHE720909:EHF720950 ERA720909:ERB720950 FAW720909:FAX720950 FKS720909:FKT720950 FUO720909:FUP720950 GEK720909:GEL720950 GOG720909:GOH720950 GYC720909:GYD720950 HHY720909:HHZ720950 HRU720909:HRV720950 IBQ720909:IBR720950 ILM720909:ILN720950 IVI720909:IVJ720950 JFE720909:JFF720950 JPA720909:JPB720950 JYW720909:JYX720950 KIS720909:KIT720950 KSO720909:KSP720950 LCK720909:LCL720950 LMG720909:LMH720950 LWC720909:LWD720950 MFY720909:MFZ720950 MPU720909:MPV720950 MZQ720909:MZR720950 NJM720909:NJN720950 NTI720909:NTJ720950 ODE720909:ODF720950 ONA720909:ONB720950 OWW720909:OWX720950 PGS720909:PGT720950 PQO720909:PQP720950 QAK720909:QAL720950 QKG720909:QKH720950 QUC720909:QUD720950 RDY720909:RDZ720950 RNU720909:RNV720950 RXQ720909:RXR720950 SHM720909:SHN720950 SRI720909:SRJ720950 TBE720909:TBF720950 TLA720909:TLB720950 TUW720909:TUX720950 UES720909:UET720950 UOO720909:UOP720950 UYK720909:UYL720950 VIG720909:VIH720950 VSC720909:VSD720950 WBY720909:WBZ720950 WLU720909:WLV720950 WVQ720909:WVR720950 I786445:J786486 JE786445:JF786486 TA786445:TB786486 ACW786445:ACX786486 AMS786445:AMT786486 AWO786445:AWP786486 BGK786445:BGL786486 BQG786445:BQH786486 CAC786445:CAD786486 CJY786445:CJZ786486 CTU786445:CTV786486 DDQ786445:DDR786486 DNM786445:DNN786486 DXI786445:DXJ786486 EHE786445:EHF786486 ERA786445:ERB786486 FAW786445:FAX786486 FKS786445:FKT786486 FUO786445:FUP786486 GEK786445:GEL786486 GOG786445:GOH786486 GYC786445:GYD786486 HHY786445:HHZ786486 HRU786445:HRV786486 IBQ786445:IBR786486 ILM786445:ILN786486 IVI786445:IVJ786486 JFE786445:JFF786486 JPA786445:JPB786486 JYW786445:JYX786486 KIS786445:KIT786486 KSO786445:KSP786486 LCK786445:LCL786486 LMG786445:LMH786486 LWC786445:LWD786486 MFY786445:MFZ786486 MPU786445:MPV786486 MZQ786445:MZR786486 NJM786445:NJN786486 NTI786445:NTJ786486 ODE786445:ODF786486 ONA786445:ONB786486 OWW786445:OWX786486 PGS786445:PGT786486 PQO786445:PQP786486 QAK786445:QAL786486 QKG786445:QKH786486 QUC786445:QUD786486 RDY786445:RDZ786486 RNU786445:RNV786486 RXQ786445:RXR786486 SHM786445:SHN786486 SRI786445:SRJ786486 TBE786445:TBF786486 TLA786445:TLB786486 TUW786445:TUX786486 UES786445:UET786486 UOO786445:UOP786486 UYK786445:UYL786486 VIG786445:VIH786486 VSC786445:VSD786486 WBY786445:WBZ786486 WLU786445:WLV786486 WVQ786445:WVR786486 I851981:J852022 JE851981:JF852022 TA851981:TB852022 ACW851981:ACX852022 AMS851981:AMT852022 AWO851981:AWP852022 BGK851981:BGL852022 BQG851981:BQH852022 CAC851981:CAD852022 CJY851981:CJZ852022 CTU851981:CTV852022 DDQ851981:DDR852022 DNM851981:DNN852022 DXI851981:DXJ852022 EHE851981:EHF852022 ERA851981:ERB852022 FAW851981:FAX852022 FKS851981:FKT852022 FUO851981:FUP852022 GEK851981:GEL852022 GOG851981:GOH852022 GYC851981:GYD852022 HHY851981:HHZ852022 HRU851981:HRV852022 IBQ851981:IBR852022 ILM851981:ILN852022 IVI851981:IVJ852022 JFE851981:JFF852022 JPA851981:JPB852022 JYW851981:JYX852022 KIS851981:KIT852022 KSO851981:KSP852022 LCK851981:LCL852022 LMG851981:LMH852022 LWC851981:LWD852022 MFY851981:MFZ852022 MPU851981:MPV852022 MZQ851981:MZR852022 NJM851981:NJN852022 NTI851981:NTJ852022 ODE851981:ODF852022 ONA851981:ONB852022 OWW851981:OWX852022 PGS851981:PGT852022 PQO851981:PQP852022 QAK851981:QAL852022 QKG851981:QKH852022 QUC851981:QUD852022 RDY851981:RDZ852022 RNU851981:RNV852022 RXQ851981:RXR852022 SHM851981:SHN852022 SRI851981:SRJ852022 TBE851981:TBF852022 TLA851981:TLB852022 TUW851981:TUX852022 UES851981:UET852022 UOO851981:UOP852022 UYK851981:UYL852022 VIG851981:VIH852022 VSC851981:VSD852022 WBY851981:WBZ852022 WLU851981:WLV852022 WVQ851981:WVR852022 I917517:J917558 JE917517:JF917558 TA917517:TB917558 ACW917517:ACX917558 AMS917517:AMT917558 AWO917517:AWP917558 BGK917517:BGL917558 BQG917517:BQH917558 CAC917517:CAD917558 CJY917517:CJZ917558 CTU917517:CTV917558 DDQ917517:DDR917558 DNM917517:DNN917558 DXI917517:DXJ917558 EHE917517:EHF917558 ERA917517:ERB917558 FAW917517:FAX917558 FKS917517:FKT917558 FUO917517:FUP917558 GEK917517:GEL917558 GOG917517:GOH917558 GYC917517:GYD917558 HHY917517:HHZ917558 HRU917517:HRV917558 IBQ917517:IBR917558 ILM917517:ILN917558 IVI917517:IVJ917558 JFE917517:JFF917558 JPA917517:JPB917558 JYW917517:JYX917558 KIS917517:KIT917558 KSO917517:KSP917558 LCK917517:LCL917558 LMG917517:LMH917558 LWC917517:LWD917558 MFY917517:MFZ917558 MPU917517:MPV917558 MZQ917517:MZR917558 NJM917517:NJN917558 NTI917517:NTJ917558 ODE917517:ODF917558 ONA917517:ONB917558 OWW917517:OWX917558 PGS917517:PGT917558 PQO917517:PQP917558 QAK917517:QAL917558 QKG917517:QKH917558 QUC917517:QUD917558 RDY917517:RDZ917558 RNU917517:RNV917558 RXQ917517:RXR917558 SHM917517:SHN917558 SRI917517:SRJ917558 TBE917517:TBF917558 TLA917517:TLB917558 TUW917517:TUX917558 UES917517:UET917558 UOO917517:UOP917558 UYK917517:UYL917558 VIG917517:VIH917558 VSC917517:VSD917558 WBY917517:WBZ917558 WLU917517:WLV917558 WVQ917517:WVR917558 I983053:J983094 JE983053:JF983094 TA983053:TB983094 ACW983053:ACX983094 AMS983053:AMT983094 AWO983053:AWP983094 BGK983053:BGL983094 BQG983053:BQH983094 CAC983053:CAD983094 CJY983053:CJZ983094 CTU983053:CTV983094 DDQ983053:DDR983094 DNM983053:DNN983094 DXI983053:DXJ983094 EHE983053:EHF983094 ERA983053:ERB983094 FAW983053:FAX983094 FKS983053:FKT983094 FUO983053:FUP983094 GEK983053:GEL983094 GOG983053:GOH983094 GYC983053:GYD983094 HHY983053:HHZ983094 HRU983053:HRV983094 IBQ983053:IBR983094 ILM983053:ILN983094 IVI983053:IVJ983094 JFE983053:JFF983094 JPA983053:JPB983094 JYW983053:JYX983094 KIS983053:KIT983094 KSO983053:KSP983094 LCK983053:LCL983094 LMG983053:LMH983094 LWC983053:LWD983094 MFY983053:MFZ983094 MPU983053:MPV983094 MZQ983053:MZR983094 NJM983053:NJN983094 NTI983053:NTJ983094 ODE983053:ODF983094 ONA983053:ONB983094 OWW983053:OWX983094 PGS983053:PGT983094 PQO983053:PQP983094 QAK983053:QAL983094 QKG983053:QKH983094 QUC983053:QUD983094 RDY983053:RDZ983094 RNU983053:RNV983094 RXQ983053:RXR983094 SHM983053:SHN983094 SRI983053:SRJ983094 TBE983053:TBF983094 TLA983053:TLB983094 TUW983053:TUX983094 UES983053:UET983094 UOO983053:UOP983094 UYK983053:UYL983094 VIG983053:VIH983094 VSC983053:VSD983094 WBY983053:WBZ983094 WLU983053:WLV983094 WVQ983053:WVR983094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13"/>
  <sheetViews>
    <sheetView showGridLines="0" zoomScaleNormal="100" workbookViewId="0">
      <selection activeCell="E5" sqref="E5"/>
    </sheetView>
  </sheetViews>
  <sheetFormatPr baseColWidth="10" defaultRowHeight="12.75" x14ac:dyDescent="0.2"/>
  <cols>
    <col min="1" max="1" width="2.7109375" style="426" customWidth="1"/>
    <col min="2" max="2" width="64.7109375" style="426" customWidth="1"/>
    <col min="3" max="4" width="15.7109375" style="426" customWidth="1"/>
    <col min="5" max="5" width="21.42578125" style="426" customWidth="1"/>
    <col min="6" max="6" width="20.28515625" style="426" customWidth="1"/>
    <col min="7" max="7" width="21.85546875" style="426" customWidth="1"/>
    <col min="8" max="8" width="2.7109375" style="426" customWidth="1"/>
    <col min="9" max="256" width="11.42578125" style="426"/>
    <col min="257" max="257" width="2.7109375" style="426" customWidth="1"/>
    <col min="258" max="258" width="64.7109375" style="426" customWidth="1"/>
    <col min="259" max="260" width="15.7109375" style="426" customWidth="1"/>
    <col min="261" max="263" width="17.7109375" style="426" customWidth="1"/>
    <col min="264" max="264" width="2.7109375" style="426" customWidth="1"/>
    <col min="265" max="512" width="11.42578125" style="426"/>
    <col min="513" max="513" width="2.7109375" style="426" customWidth="1"/>
    <col min="514" max="514" width="64.7109375" style="426" customWidth="1"/>
    <col min="515" max="516" width="15.7109375" style="426" customWidth="1"/>
    <col min="517" max="519" width="17.7109375" style="426" customWidth="1"/>
    <col min="520" max="520" width="2.7109375" style="426" customWidth="1"/>
    <col min="521" max="768" width="11.42578125" style="426"/>
    <col min="769" max="769" width="2.7109375" style="426" customWidth="1"/>
    <col min="770" max="770" width="64.7109375" style="426" customWidth="1"/>
    <col min="771" max="772" width="15.7109375" style="426" customWidth="1"/>
    <col min="773" max="775" width="17.7109375" style="426" customWidth="1"/>
    <col min="776" max="776" width="2.7109375" style="426" customWidth="1"/>
    <col min="777" max="1024" width="11.42578125" style="426"/>
    <col min="1025" max="1025" width="2.7109375" style="426" customWidth="1"/>
    <col min="1026" max="1026" width="64.7109375" style="426" customWidth="1"/>
    <col min="1027" max="1028" width="15.7109375" style="426" customWidth="1"/>
    <col min="1029" max="1031" width="17.7109375" style="426" customWidth="1"/>
    <col min="1032" max="1032" width="2.7109375" style="426" customWidth="1"/>
    <col min="1033" max="1280" width="11.42578125" style="426"/>
    <col min="1281" max="1281" width="2.7109375" style="426" customWidth="1"/>
    <col min="1282" max="1282" width="64.7109375" style="426" customWidth="1"/>
    <col min="1283" max="1284" width="15.7109375" style="426" customWidth="1"/>
    <col min="1285" max="1287" width="17.7109375" style="426" customWidth="1"/>
    <col min="1288" max="1288" width="2.7109375" style="426" customWidth="1"/>
    <col min="1289" max="1536" width="11.42578125" style="426"/>
    <col min="1537" max="1537" width="2.7109375" style="426" customWidth="1"/>
    <col min="1538" max="1538" width="64.7109375" style="426" customWidth="1"/>
    <col min="1539" max="1540" width="15.7109375" style="426" customWidth="1"/>
    <col min="1541" max="1543" width="17.7109375" style="426" customWidth="1"/>
    <col min="1544" max="1544" width="2.7109375" style="426" customWidth="1"/>
    <col min="1545" max="1792" width="11.42578125" style="426"/>
    <col min="1793" max="1793" width="2.7109375" style="426" customWidth="1"/>
    <col min="1794" max="1794" width="64.7109375" style="426" customWidth="1"/>
    <col min="1795" max="1796" width="15.7109375" style="426" customWidth="1"/>
    <col min="1797" max="1799" width="17.7109375" style="426" customWidth="1"/>
    <col min="1800" max="1800" width="2.7109375" style="426" customWidth="1"/>
    <col min="1801" max="2048" width="11.42578125" style="426"/>
    <col min="2049" max="2049" width="2.7109375" style="426" customWidth="1"/>
    <col min="2050" max="2050" width="64.7109375" style="426" customWidth="1"/>
    <col min="2051" max="2052" width="15.7109375" style="426" customWidth="1"/>
    <col min="2053" max="2055" width="17.7109375" style="426" customWidth="1"/>
    <col min="2056" max="2056" width="2.7109375" style="426" customWidth="1"/>
    <col min="2057" max="2304" width="11.42578125" style="426"/>
    <col min="2305" max="2305" width="2.7109375" style="426" customWidth="1"/>
    <col min="2306" max="2306" width="64.7109375" style="426" customWidth="1"/>
    <col min="2307" max="2308" width="15.7109375" style="426" customWidth="1"/>
    <col min="2309" max="2311" width="17.7109375" style="426" customWidth="1"/>
    <col min="2312" max="2312" width="2.7109375" style="426" customWidth="1"/>
    <col min="2313" max="2560" width="11.42578125" style="426"/>
    <col min="2561" max="2561" width="2.7109375" style="426" customWidth="1"/>
    <col min="2562" max="2562" width="64.7109375" style="426" customWidth="1"/>
    <col min="2563" max="2564" width="15.7109375" style="426" customWidth="1"/>
    <col min="2565" max="2567" width="17.7109375" style="426" customWidth="1"/>
    <col min="2568" max="2568" width="2.7109375" style="426" customWidth="1"/>
    <col min="2569" max="2816" width="11.42578125" style="426"/>
    <col min="2817" max="2817" width="2.7109375" style="426" customWidth="1"/>
    <col min="2818" max="2818" width="64.7109375" style="426" customWidth="1"/>
    <col min="2819" max="2820" width="15.7109375" style="426" customWidth="1"/>
    <col min="2821" max="2823" width="17.7109375" style="426" customWidth="1"/>
    <col min="2824" max="2824" width="2.7109375" style="426" customWidth="1"/>
    <col min="2825" max="3072" width="11.42578125" style="426"/>
    <col min="3073" max="3073" width="2.7109375" style="426" customWidth="1"/>
    <col min="3074" max="3074" width="64.7109375" style="426" customWidth="1"/>
    <col min="3075" max="3076" width="15.7109375" style="426" customWidth="1"/>
    <col min="3077" max="3079" width="17.7109375" style="426" customWidth="1"/>
    <col min="3080" max="3080" width="2.7109375" style="426" customWidth="1"/>
    <col min="3081" max="3328" width="11.42578125" style="426"/>
    <col min="3329" max="3329" width="2.7109375" style="426" customWidth="1"/>
    <col min="3330" max="3330" width="64.7109375" style="426" customWidth="1"/>
    <col min="3331" max="3332" width="15.7109375" style="426" customWidth="1"/>
    <col min="3333" max="3335" width="17.7109375" style="426" customWidth="1"/>
    <col min="3336" max="3336" width="2.7109375" style="426" customWidth="1"/>
    <col min="3337" max="3584" width="11.42578125" style="426"/>
    <col min="3585" max="3585" width="2.7109375" style="426" customWidth="1"/>
    <col min="3586" max="3586" width="64.7109375" style="426" customWidth="1"/>
    <col min="3587" max="3588" width="15.7109375" style="426" customWidth="1"/>
    <col min="3589" max="3591" width="17.7109375" style="426" customWidth="1"/>
    <col min="3592" max="3592" width="2.7109375" style="426" customWidth="1"/>
    <col min="3593" max="3840" width="11.42578125" style="426"/>
    <col min="3841" max="3841" width="2.7109375" style="426" customWidth="1"/>
    <col min="3842" max="3842" width="64.7109375" style="426" customWidth="1"/>
    <col min="3843" max="3844" width="15.7109375" style="426" customWidth="1"/>
    <col min="3845" max="3847" width="17.7109375" style="426" customWidth="1"/>
    <col min="3848" max="3848" width="2.7109375" style="426" customWidth="1"/>
    <col min="3849" max="4096" width="11.42578125" style="426"/>
    <col min="4097" max="4097" width="2.7109375" style="426" customWidth="1"/>
    <col min="4098" max="4098" width="64.7109375" style="426" customWidth="1"/>
    <col min="4099" max="4100" width="15.7109375" style="426" customWidth="1"/>
    <col min="4101" max="4103" width="17.7109375" style="426" customWidth="1"/>
    <col min="4104" max="4104" width="2.7109375" style="426" customWidth="1"/>
    <col min="4105" max="4352" width="11.42578125" style="426"/>
    <col min="4353" max="4353" width="2.7109375" style="426" customWidth="1"/>
    <col min="4354" max="4354" width="64.7109375" style="426" customWidth="1"/>
    <col min="4355" max="4356" width="15.7109375" style="426" customWidth="1"/>
    <col min="4357" max="4359" width="17.7109375" style="426" customWidth="1"/>
    <col min="4360" max="4360" width="2.7109375" style="426" customWidth="1"/>
    <col min="4361" max="4608" width="11.42578125" style="426"/>
    <col min="4609" max="4609" width="2.7109375" style="426" customWidth="1"/>
    <col min="4610" max="4610" width="64.7109375" style="426" customWidth="1"/>
    <col min="4611" max="4612" width="15.7109375" style="426" customWidth="1"/>
    <col min="4613" max="4615" width="17.7109375" style="426" customWidth="1"/>
    <col min="4616" max="4616" width="2.7109375" style="426" customWidth="1"/>
    <col min="4617" max="4864" width="11.42578125" style="426"/>
    <col min="4865" max="4865" width="2.7109375" style="426" customWidth="1"/>
    <col min="4866" max="4866" width="64.7109375" style="426" customWidth="1"/>
    <col min="4867" max="4868" width="15.7109375" style="426" customWidth="1"/>
    <col min="4869" max="4871" width="17.7109375" style="426" customWidth="1"/>
    <col min="4872" max="4872" width="2.7109375" style="426" customWidth="1"/>
    <col min="4873" max="5120" width="11.42578125" style="426"/>
    <col min="5121" max="5121" width="2.7109375" style="426" customWidth="1"/>
    <col min="5122" max="5122" width="64.7109375" style="426" customWidth="1"/>
    <col min="5123" max="5124" width="15.7109375" style="426" customWidth="1"/>
    <col min="5125" max="5127" width="17.7109375" style="426" customWidth="1"/>
    <col min="5128" max="5128" width="2.7109375" style="426" customWidth="1"/>
    <col min="5129" max="5376" width="11.42578125" style="426"/>
    <col min="5377" max="5377" width="2.7109375" style="426" customWidth="1"/>
    <col min="5378" max="5378" width="64.7109375" style="426" customWidth="1"/>
    <col min="5379" max="5380" width="15.7109375" style="426" customWidth="1"/>
    <col min="5381" max="5383" width="17.7109375" style="426" customWidth="1"/>
    <col min="5384" max="5384" width="2.7109375" style="426" customWidth="1"/>
    <col min="5385" max="5632" width="11.42578125" style="426"/>
    <col min="5633" max="5633" width="2.7109375" style="426" customWidth="1"/>
    <col min="5634" max="5634" width="64.7109375" style="426" customWidth="1"/>
    <col min="5635" max="5636" width="15.7109375" style="426" customWidth="1"/>
    <col min="5637" max="5639" width="17.7109375" style="426" customWidth="1"/>
    <col min="5640" max="5640" width="2.7109375" style="426" customWidth="1"/>
    <col min="5641" max="5888" width="11.42578125" style="426"/>
    <col min="5889" max="5889" width="2.7109375" style="426" customWidth="1"/>
    <col min="5890" max="5890" width="64.7109375" style="426" customWidth="1"/>
    <col min="5891" max="5892" width="15.7109375" style="426" customWidth="1"/>
    <col min="5893" max="5895" width="17.7109375" style="426" customWidth="1"/>
    <col min="5896" max="5896" width="2.7109375" style="426" customWidth="1"/>
    <col min="5897" max="6144" width="11.42578125" style="426"/>
    <col min="6145" max="6145" width="2.7109375" style="426" customWidth="1"/>
    <col min="6146" max="6146" width="64.7109375" style="426" customWidth="1"/>
    <col min="6147" max="6148" width="15.7109375" style="426" customWidth="1"/>
    <col min="6149" max="6151" width="17.7109375" style="426" customWidth="1"/>
    <col min="6152" max="6152" width="2.7109375" style="426" customWidth="1"/>
    <col min="6153" max="6400" width="11.42578125" style="426"/>
    <col min="6401" max="6401" width="2.7109375" style="426" customWidth="1"/>
    <col min="6402" max="6402" width="64.7109375" style="426" customWidth="1"/>
    <col min="6403" max="6404" width="15.7109375" style="426" customWidth="1"/>
    <col min="6405" max="6407" width="17.7109375" style="426" customWidth="1"/>
    <col min="6408" max="6408" width="2.7109375" style="426" customWidth="1"/>
    <col min="6409" max="6656" width="11.42578125" style="426"/>
    <col min="6657" max="6657" width="2.7109375" style="426" customWidth="1"/>
    <col min="6658" max="6658" width="64.7109375" style="426" customWidth="1"/>
    <col min="6659" max="6660" width="15.7109375" style="426" customWidth="1"/>
    <col min="6661" max="6663" width="17.7109375" style="426" customWidth="1"/>
    <col min="6664" max="6664" width="2.7109375" style="426" customWidth="1"/>
    <col min="6665" max="6912" width="11.42578125" style="426"/>
    <col min="6913" max="6913" width="2.7109375" style="426" customWidth="1"/>
    <col min="6914" max="6914" width="64.7109375" style="426" customWidth="1"/>
    <col min="6915" max="6916" width="15.7109375" style="426" customWidth="1"/>
    <col min="6917" max="6919" width="17.7109375" style="426" customWidth="1"/>
    <col min="6920" max="6920" width="2.7109375" style="426" customWidth="1"/>
    <col min="6921" max="7168" width="11.42578125" style="426"/>
    <col min="7169" max="7169" width="2.7109375" style="426" customWidth="1"/>
    <col min="7170" max="7170" width="64.7109375" style="426" customWidth="1"/>
    <col min="7171" max="7172" width="15.7109375" style="426" customWidth="1"/>
    <col min="7173" max="7175" width="17.7109375" style="426" customWidth="1"/>
    <col min="7176" max="7176" width="2.7109375" style="426" customWidth="1"/>
    <col min="7177" max="7424" width="11.42578125" style="426"/>
    <col min="7425" max="7425" width="2.7109375" style="426" customWidth="1"/>
    <col min="7426" max="7426" width="64.7109375" style="426" customWidth="1"/>
    <col min="7427" max="7428" width="15.7109375" style="426" customWidth="1"/>
    <col min="7429" max="7431" width="17.7109375" style="426" customWidth="1"/>
    <col min="7432" max="7432" width="2.7109375" style="426" customWidth="1"/>
    <col min="7433" max="7680" width="11.42578125" style="426"/>
    <col min="7681" max="7681" width="2.7109375" style="426" customWidth="1"/>
    <col min="7682" max="7682" width="64.7109375" style="426" customWidth="1"/>
    <col min="7683" max="7684" width="15.7109375" style="426" customWidth="1"/>
    <col min="7685" max="7687" width="17.7109375" style="426" customWidth="1"/>
    <col min="7688" max="7688" width="2.7109375" style="426" customWidth="1"/>
    <col min="7689" max="7936" width="11.42578125" style="426"/>
    <col min="7937" max="7937" width="2.7109375" style="426" customWidth="1"/>
    <col min="7938" max="7938" width="64.7109375" style="426" customWidth="1"/>
    <col min="7939" max="7940" width="15.7109375" style="426" customWidth="1"/>
    <col min="7941" max="7943" width="17.7109375" style="426" customWidth="1"/>
    <col min="7944" max="7944" width="2.7109375" style="426" customWidth="1"/>
    <col min="7945" max="8192" width="11.42578125" style="426"/>
    <col min="8193" max="8193" width="2.7109375" style="426" customWidth="1"/>
    <col min="8194" max="8194" width="64.7109375" style="426" customWidth="1"/>
    <col min="8195" max="8196" width="15.7109375" style="426" customWidth="1"/>
    <col min="8197" max="8199" width="17.7109375" style="426" customWidth="1"/>
    <col min="8200" max="8200" width="2.7109375" style="426" customWidth="1"/>
    <col min="8201" max="8448" width="11.42578125" style="426"/>
    <col min="8449" max="8449" width="2.7109375" style="426" customWidth="1"/>
    <col min="8450" max="8450" width="64.7109375" style="426" customWidth="1"/>
    <col min="8451" max="8452" width="15.7109375" style="426" customWidth="1"/>
    <col min="8453" max="8455" width="17.7109375" style="426" customWidth="1"/>
    <col min="8456" max="8456" width="2.7109375" style="426" customWidth="1"/>
    <col min="8457" max="8704" width="11.42578125" style="426"/>
    <col min="8705" max="8705" width="2.7109375" style="426" customWidth="1"/>
    <col min="8706" max="8706" width="64.7109375" style="426" customWidth="1"/>
    <col min="8707" max="8708" width="15.7109375" style="426" customWidth="1"/>
    <col min="8709" max="8711" width="17.7109375" style="426" customWidth="1"/>
    <col min="8712" max="8712" width="2.7109375" style="426" customWidth="1"/>
    <col min="8713" max="8960" width="11.42578125" style="426"/>
    <col min="8961" max="8961" width="2.7109375" style="426" customWidth="1"/>
    <col min="8962" max="8962" width="64.7109375" style="426" customWidth="1"/>
    <col min="8963" max="8964" width="15.7109375" style="426" customWidth="1"/>
    <col min="8965" max="8967" width="17.7109375" style="426" customWidth="1"/>
    <col min="8968" max="8968" width="2.7109375" style="426" customWidth="1"/>
    <col min="8969" max="9216" width="11.42578125" style="426"/>
    <col min="9217" max="9217" width="2.7109375" style="426" customWidth="1"/>
    <col min="9218" max="9218" width="64.7109375" style="426" customWidth="1"/>
    <col min="9219" max="9220" width="15.7109375" style="426" customWidth="1"/>
    <col min="9221" max="9223" width="17.7109375" style="426" customWidth="1"/>
    <col min="9224" max="9224" width="2.7109375" style="426" customWidth="1"/>
    <col min="9225" max="9472" width="11.42578125" style="426"/>
    <col min="9473" max="9473" width="2.7109375" style="426" customWidth="1"/>
    <col min="9474" max="9474" width="64.7109375" style="426" customWidth="1"/>
    <col min="9475" max="9476" width="15.7109375" style="426" customWidth="1"/>
    <col min="9477" max="9479" width="17.7109375" style="426" customWidth="1"/>
    <col min="9480" max="9480" width="2.7109375" style="426" customWidth="1"/>
    <col min="9481" max="9728" width="11.42578125" style="426"/>
    <col min="9729" max="9729" width="2.7109375" style="426" customWidth="1"/>
    <col min="9730" max="9730" width="64.7109375" style="426" customWidth="1"/>
    <col min="9731" max="9732" width="15.7109375" style="426" customWidth="1"/>
    <col min="9733" max="9735" width="17.7109375" style="426" customWidth="1"/>
    <col min="9736" max="9736" width="2.7109375" style="426" customWidth="1"/>
    <col min="9737" max="9984" width="11.42578125" style="426"/>
    <col min="9985" max="9985" width="2.7109375" style="426" customWidth="1"/>
    <col min="9986" max="9986" width="64.7109375" style="426" customWidth="1"/>
    <col min="9987" max="9988" width="15.7109375" style="426" customWidth="1"/>
    <col min="9989" max="9991" width="17.7109375" style="426" customWidth="1"/>
    <col min="9992" max="9992" width="2.7109375" style="426" customWidth="1"/>
    <col min="9993" max="10240" width="11.42578125" style="426"/>
    <col min="10241" max="10241" width="2.7109375" style="426" customWidth="1"/>
    <col min="10242" max="10242" width="64.7109375" style="426" customWidth="1"/>
    <col min="10243" max="10244" width="15.7109375" style="426" customWidth="1"/>
    <col min="10245" max="10247" width="17.7109375" style="426" customWidth="1"/>
    <col min="10248" max="10248" width="2.7109375" style="426" customWidth="1"/>
    <col min="10249" max="10496" width="11.42578125" style="426"/>
    <col min="10497" max="10497" width="2.7109375" style="426" customWidth="1"/>
    <col min="10498" max="10498" width="64.7109375" style="426" customWidth="1"/>
    <col min="10499" max="10500" width="15.7109375" style="426" customWidth="1"/>
    <col min="10501" max="10503" width="17.7109375" style="426" customWidth="1"/>
    <col min="10504" max="10504" width="2.7109375" style="426" customWidth="1"/>
    <col min="10505" max="10752" width="11.42578125" style="426"/>
    <col min="10753" max="10753" width="2.7109375" style="426" customWidth="1"/>
    <col min="10754" max="10754" width="64.7109375" style="426" customWidth="1"/>
    <col min="10755" max="10756" width="15.7109375" style="426" customWidth="1"/>
    <col min="10757" max="10759" width="17.7109375" style="426" customWidth="1"/>
    <col min="10760" max="10760" width="2.7109375" style="426" customWidth="1"/>
    <col min="10761" max="11008" width="11.42578125" style="426"/>
    <col min="11009" max="11009" width="2.7109375" style="426" customWidth="1"/>
    <col min="11010" max="11010" width="64.7109375" style="426" customWidth="1"/>
    <col min="11011" max="11012" width="15.7109375" style="426" customWidth="1"/>
    <col min="11013" max="11015" width="17.7109375" style="426" customWidth="1"/>
    <col min="11016" max="11016" width="2.7109375" style="426" customWidth="1"/>
    <col min="11017" max="11264" width="11.42578125" style="426"/>
    <col min="11265" max="11265" width="2.7109375" style="426" customWidth="1"/>
    <col min="11266" max="11266" width="64.7109375" style="426" customWidth="1"/>
    <col min="11267" max="11268" width="15.7109375" style="426" customWidth="1"/>
    <col min="11269" max="11271" width="17.7109375" style="426" customWidth="1"/>
    <col min="11272" max="11272" width="2.7109375" style="426" customWidth="1"/>
    <col min="11273" max="11520" width="11.42578125" style="426"/>
    <col min="11521" max="11521" width="2.7109375" style="426" customWidth="1"/>
    <col min="11522" max="11522" width="64.7109375" style="426" customWidth="1"/>
    <col min="11523" max="11524" width="15.7109375" style="426" customWidth="1"/>
    <col min="11525" max="11527" width="17.7109375" style="426" customWidth="1"/>
    <col min="11528" max="11528" width="2.7109375" style="426" customWidth="1"/>
    <col min="11529" max="11776" width="11.42578125" style="426"/>
    <col min="11777" max="11777" width="2.7109375" style="426" customWidth="1"/>
    <col min="11778" max="11778" width="64.7109375" style="426" customWidth="1"/>
    <col min="11779" max="11780" width="15.7109375" style="426" customWidth="1"/>
    <col min="11781" max="11783" width="17.7109375" style="426" customWidth="1"/>
    <col min="11784" max="11784" width="2.7109375" style="426" customWidth="1"/>
    <col min="11785" max="12032" width="11.42578125" style="426"/>
    <col min="12033" max="12033" width="2.7109375" style="426" customWidth="1"/>
    <col min="12034" max="12034" width="64.7109375" style="426" customWidth="1"/>
    <col min="12035" max="12036" width="15.7109375" style="426" customWidth="1"/>
    <col min="12037" max="12039" width="17.7109375" style="426" customWidth="1"/>
    <col min="12040" max="12040" width="2.7109375" style="426" customWidth="1"/>
    <col min="12041" max="12288" width="11.42578125" style="426"/>
    <col min="12289" max="12289" width="2.7109375" style="426" customWidth="1"/>
    <col min="12290" max="12290" width="64.7109375" style="426" customWidth="1"/>
    <col min="12291" max="12292" width="15.7109375" style="426" customWidth="1"/>
    <col min="12293" max="12295" width="17.7109375" style="426" customWidth="1"/>
    <col min="12296" max="12296" width="2.7109375" style="426" customWidth="1"/>
    <col min="12297" max="12544" width="11.42578125" style="426"/>
    <col min="12545" max="12545" width="2.7109375" style="426" customWidth="1"/>
    <col min="12546" max="12546" width="64.7109375" style="426" customWidth="1"/>
    <col min="12547" max="12548" width="15.7109375" style="426" customWidth="1"/>
    <col min="12549" max="12551" width="17.7109375" style="426" customWidth="1"/>
    <col min="12552" max="12552" width="2.7109375" style="426" customWidth="1"/>
    <col min="12553" max="12800" width="11.42578125" style="426"/>
    <col min="12801" max="12801" width="2.7109375" style="426" customWidth="1"/>
    <col min="12802" max="12802" width="64.7109375" style="426" customWidth="1"/>
    <col min="12803" max="12804" width="15.7109375" style="426" customWidth="1"/>
    <col min="12805" max="12807" width="17.7109375" style="426" customWidth="1"/>
    <col min="12808" max="12808" width="2.7109375" style="426" customWidth="1"/>
    <col min="12809" max="13056" width="11.42578125" style="426"/>
    <col min="13057" max="13057" width="2.7109375" style="426" customWidth="1"/>
    <col min="13058" max="13058" width="64.7109375" style="426" customWidth="1"/>
    <col min="13059" max="13060" width="15.7109375" style="426" customWidth="1"/>
    <col min="13061" max="13063" width="17.7109375" style="426" customWidth="1"/>
    <col min="13064" max="13064" width="2.7109375" style="426" customWidth="1"/>
    <col min="13065" max="13312" width="11.42578125" style="426"/>
    <col min="13313" max="13313" width="2.7109375" style="426" customWidth="1"/>
    <col min="13314" max="13314" width="64.7109375" style="426" customWidth="1"/>
    <col min="13315" max="13316" width="15.7109375" style="426" customWidth="1"/>
    <col min="13317" max="13319" width="17.7109375" style="426" customWidth="1"/>
    <col min="13320" max="13320" width="2.7109375" style="426" customWidth="1"/>
    <col min="13321" max="13568" width="11.42578125" style="426"/>
    <col min="13569" max="13569" width="2.7109375" style="426" customWidth="1"/>
    <col min="13570" max="13570" width="64.7109375" style="426" customWidth="1"/>
    <col min="13571" max="13572" width="15.7109375" style="426" customWidth="1"/>
    <col min="13573" max="13575" width="17.7109375" style="426" customWidth="1"/>
    <col min="13576" max="13576" width="2.7109375" style="426" customWidth="1"/>
    <col min="13577" max="13824" width="11.42578125" style="426"/>
    <col min="13825" max="13825" width="2.7109375" style="426" customWidth="1"/>
    <col min="13826" max="13826" width="64.7109375" style="426" customWidth="1"/>
    <col min="13827" max="13828" width="15.7109375" style="426" customWidth="1"/>
    <col min="13829" max="13831" width="17.7109375" style="426" customWidth="1"/>
    <col min="13832" max="13832" width="2.7109375" style="426" customWidth="1"/>
    <col min="13833" max="14080" width="11.42578125" style="426"/>
    <col min="14081" max="14081" width="2.7109375" style="426" customWidth="1"/>
    <col min="14082" max="14082" width="64.7109375" style="426" customWidth="1"/>
    <col min="14083" max="14084" width="15.7109375" style="426" customWidth="1"/>
    <col min="14085" max="14087" width="17.7109375" style="426" customWidth="1"/>
    <col min="14088" max="14088" width="2.7109375" style="426" customWidth="1"/>
    <col min="14089" max="14336" width="11.42578125" style="426"/>
    <col min="14337" max="14337" width="2.7109375" style="426" customWidth="1"/>
    <col min="14338" max="14338" width="64.7109375" style="426" customWidth="1"/>
    <col min="14339" max="14340" width="15.7109375" style="426" customWidth="1"/>
    <col min="14341" max="14343" width="17.7109375" style="426" customWidth="1"/>
    <col min="14344" max="14344" width="2.7109375" style="426" customWidth="1"/>
    <col min="14345" max="14592" width="11.42578125" style="426"/>
    <col min="14593" max="14593" width="2.7109375" style="426" customWidth="1"/>
    <col min="14594" max="14594" width="64.7109375" style="426" customWidth="1"/>
    <col min="14595" max="14596" width="15.7109375" style="426" customWidth="1"/>
    <col min="14597" max="14599" width="17.7109375" style="426" customWidth="1"/>
    <col min="14600" max="14600" width="2.7109375" style="426" customWidth="1"/>
    <col min="14601" max="14848" width="11.42578125" style="426"/>
    <col min="14849" max="14849" width="2.7109375" style="426" customWidth="1"/>
    <col min="14850" max="14850" width="64.7109375" style="426" customWidth="1"/>
    <col min="14851" max="14852" width="15.7109375" style="426" customWidth="1"/>
    <col min="14853" max="14855" width="17.7109375" style="426" customWidth="1"/>
    <col min="14856" max="14856" width="2.7109375" style="426" customWidth="1"/>
    <col min="14857" max="15104" width="11.42578125" style="426"/>
    <col min="15105" max="15105" width="2.7109375" style="426" customWidth="1"/>
    <col min="15106" max="15106" width="64.7109375" style="426" customWidth="1"/>
    <col min="15107" max="15108" width="15.7109375" style="426" customWidth="1"/>
    <col min="15109" max="15111" width="17.7109375" style="426" customWidth="1"/>
    <col min="15112" max="15112" width="2.7109375" style="426" customWidth="1"/>
    <col min="15113" max="15360" width="11.42578125" style="426"/>
    <col min="15361" max="15361" width="2.7109375" style="426" customWidth="1"/>
    <col min="15362" max="15362" width="64.7109375" style="426" customWidth="1"/>
    <col min="15363" max="15364" width="15.7109375" style="426" customWidth="1"/>
    <col min="15365" max="15367" width="17.7109375" style="426" customWidth="1"/>
    <col min="15368" max="15368" width="2.7109375" style="426" customWidth="1"/>
    <col min="15369" max="15616" width="11.42578125" style="426"/>
    <col min="15617" max="15617" width="2.7109375" style="426" customWidth="1"/>
    <col min="15618" max="15618" width="64.7109375" style="426" customWidth="1"/>
    <col min="15619" max="15620" width="15.7109375" style="426" customWidth="1"/>
    <col min="15621" max="15623" width="17.7109375" style="426" customWidth="1"/>
    <col min="15624" max="15624" width="2.7109375" style="426" customWidth="1"/>
    <col min="15625" max="15872" width="11.42578125" style="426"/>
    <col min="15873" max="15873" width="2.7109375" style="426" customWidth="1"/>
    <col min="15874" max="15874" width="64.7109375" style="426" customWidth="1"/>
    <col min="15875" max="15876" width="15.7109375" style="426" customWidth="1"/>
    <col min="15877" max="15879" width="17.7109375" style="426" customWidth="1"/>
    <col min="15880" max="15880" width="2.7109375" style="426" customWidth="1"/>
    <col min="15881" max="16128" width="11.42578125" style="426"/>
    <col min="16129" max="16129" width="2.7109375" style="426" customWidth="1"/>
    <col min="16130" max="16130" width="64.7109375" style="426" customWidth="1"/>
    <col min="16131" max="16132" width="15.7109375" style="426" customWidth="1"/>
    <col min="16133" max="16135" width="17.7109375" style="426" customWidth="1"/>
    <col min="16136" max="16136" width="2.7109375" style="426" customWidth="1"/>
    <col min="16137" max="16384" width="11.42578125" style="426"/>
  </cols>
  <sheetData>
    <row r="1" spans="1:7" s="429" customFormat="1" ht="30" customHeight="1" x14ac:dyDescent="0.2">
      <c r="B1" s="748" t="str">
        <f>"VII. Kostenveränderung im Bereich Messstellenbetrieb (inkl. Messung) des Jahres " &amp; 'Allgemeines+Zusammenfassung'!$B$11</f>
        <v>VII. Kostenveränderung im Bereich Messstellenbetrieb (inkl. Messung) des Jahres 2018</v>
      </c>
    </row>
    <row r="2" spans="1:7" s="429" customFormat="1" ht="12" customHeight="1" thickBot="1" x14ac:dyDescent="0.25">
      <c r="A2" s="430"/>
      <c r="B2" s="423"/>
      <c r="C2" s="430"/>
      <c r="D2" s="430"/>
      <c r="E2" s="430"/>
      <c r="F2" s="430"/>
      <c r="G2" s="430"/>
    </row>
    <row r="3" spans="1:7" ht="80.099999999999994" customHeight="1" x14ac:dyDescent="0.2">
      <c r="B3" s="749" t="s">
        <v>298</v>
      </c>
      <c r="C3" s="749"/>
      <c r="D3" s="750"/>
      <c r="E3" s="751" t="s">
        <v>549</v>
      </c>
      <c r="F3" s="751" t="s">
        <v>299</v>
      </c>
      <c r="G3" s="752" t="s">
        <v>300</v>
      </c>
    </row>
    <row r="4" spans="1:7" ht="101.25" customHeight="1" x14ac:dyDescent="0.2">
      <c r="B4" s="934" t="s">
        <v>301</v>
      </c>
      <c r="C4" s="935"/>
      <c r="D4" s="936"/>
      <c r="E4" s="753"/>
      <c r="F4" s="754"/>
      <c r="G4" s="755"/>
    </row>
    <row r="5" spans="1:7" ht="15" customHeight="1" x14ac:dyDescent="0.2">
      <c r="B5" s="937" t="s">
        <v>302</v>
      </c>
      <c r="C5" s="938"/>
      <c r="D5" s="939"/>
      <c r="E5" s="753"/>
      <c r="F5" s="756"/>
      <c r="G5" s="757"/>
    </row>
    <row r="6" spans="1:7" ht="15" customHeight="1" x14ac:dyDescent="0.2">
      <c r="B6" s="940" t="s">
        <v>163</v>
      </c>
      <c r="C6" s="941"/>
      <c r="D6" s="942"/>
      <c r="E6" s="758">
        <f>E4-E5</f>
        <v>0</v>
      </c>
      <c r="F6" s="759"/>
      <c r="G6" s="760"/>
    </row>
    <row r="7" spans="1:7" ht="42.75" customHeight="1" x14ac:dyDescent="0.2">
      <c r="B7" s="943" t="s">
        <v>303</v>
      </c>
      <c r="C7" s="944"/>
      <c r="D7" s="945"/>
      <c r="E7" s="753"/>
      <c r="F7" s="753"/>
      <c r="G7" s="761"/>
    </row>
    <row r="8" spans="1:7" ht="45" customHeight="1" thickBot="1" x14ac:dyDescent="0.25">
      <c r="B8" s="946" t="s">
        <v>304</v>
      </c>
      <c r="C8" s="947"/>
      <c r="D8" s="947"/>
      <c r="E8" s="762"/>
      <c r="F8" s="762"/>
      <c r="G8" s="763"/>
    </row>
    <row r="9" spans="1:7" x14ac:dyDescent="0.2">
      <c r="B9" s="424"/>
      <c r="C9" s="424"/>
      <c r="D9" s="424"/>
      <c r="E9" s="425"/>
      <c r="F9" s="430"/>
      <c r="G9" s="430"/>
    </row>
    <row r="10" spans="1:7" x14ac:dyDescent="0.2">
      <c r="B10" s="424"/>
      <c r="C10" s="424"/>
      <c r="D10" s="424"/>
      <c r="E10" s="425"/>
      <c r="F10" s="430"/>
      <c r="G10" s="430"/>
    </row>
    <row r="12" spans="1:7" ht="13.5" thickBot="1" x14ac:dyDescent="0.25"/>
    <row r="13" spans="1:7" ht="15" customHeight="1" thickBot="1" x14ac:dyDescent="0.25">
      <c r="B13" s="931" t="s">
        <v>551</v>
      </c>
      <c r="C13" s="932"/>
      <c r="D13" s="932"/>
      <c r="E13" s="932"/>
      <c r="F13" s="932"/>
      <c r="G13" s="933"/>
    </row>
  </sheetData>
  <mergeCells count="6">
    <mergeCell ref="B13:G13"/>
    <mergeCell ref="B4:D4"/>
    <mergeCell ref="B5:D5"/>
    <mergeCell ref="B6:D6"/>
    <mergeCell ref="B7:D7"/>
    <mergeCell ref="B8:D8"/>
  </mergeCells>
  <pageMargins left="0.56000000000000005" right="0.32" top="0.62" bottom="0.56999999999999995" header="0.31" footer="0.17"/>
  <pageSetup paperSize="9" scale="85" orientation="landscape" r:id="rId1"/>
  <headerFooter alignWithMargins="0">
    <oddFooter>&amp;L&amp;D&amp;R&amp;A_&amp;F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D116"/>
  <sheetViews>
    <sheetView showGridLines="0" topLeftCell="A91" zoomScaleNormal="100" workbookViewId="0">
      <selection activeCell="A91" sqref="A1:XFD1048576"/>
    </sheetView>
  </sheetViews>
  <sheetFormatPr baseColWidth="10" defaultRowHeight="12.75" x14ac:dyDescent="0.2"/>
  <cols>
    <col min="1" max="1" width="2.7109375" style="808" customWidth="1"/>
    <col min="2" max="2" width="10.140625" style="808" customWidth="1"/>
    <col min="3" max="3" width="79" style="808" bestFit="1" customWidth="1"/>
    <col min="4" max="4" width="17.7109375" style="808" customWidth="1"/>
    <col min="5" max="5" width="2.7109375" style="808" customWidth="1"/>
    <col min="6" max="6" width="11.42578125" style="808"/>
    <col min="7" max="7" width="2.7109375" style="808" customWidth="1"/>
    <col min="8" max="256" width="11.42578125" style="808"/>
    <col min="257" max="257" width="2.7109375" style="808" customWidth="1"/>
    <col min="258" max="258" width="10.140625" style="808" customWidth="1"/>
    <col min="259" max="259" width="79" style="808" bestFit="1" customWidth="1"/>
    <col min="260" max="260" width="17.7109375" style="808" customWidth="1"/>
    <col min="261" max="261" width="2.7109375" style="808" customWidth="1"/>
    <col min="262" max="262" width="11.42578125" style="808"/>
    <col min="263" max="263" width="2.7109375" style="808" customWidth="1"/>
    <col min="264" max="512" width="11.42578125" style="808"/>
    <col min="513" max="513" width="2.7109375" style="808" customWidth="1"/>
    <col min="514" max="514" width="10.140625" style="808" customWidth="1"/>
    <col min="515" max="515" width="79" style="808" bestFit="1" customWidth="1"/>
    <col min="516" max="516" width="17.7109375" style="808" customWidth="1"/>
    <col min="517" max="517" width="2.7109375" style="808" customWidth="1"/>
    <col min="518" max="518" width="11.42578125" style="808"/>
    <col min="519" max="519" width="2.7109375" style="808" customWidth="1"/>
    <col min="520" max="768" width="11.42578125" style="808"/>
    <col min="769" max="769" width="2.7109375" style="808" customWidth="1"/>
    <col min="770" max="770" width="10.140625" style="808" customWidth="1"/>
    <col min="771" max="771" width="79" style="808" bestFit="1" customWidth="1"/>
    <col min="772" max="772" width="17.7109375" style="808" customWidth="1"/>
    <col min="773" max="773" width="2.7109375" style="808" customWidth="1"/>
    <col min="774" max="774" width="11.42578125" style="808"/>
    <col min="775" max="775" width="2.7109375" style="808" customWidth="1"/>
    <col min="776" max="1024" width="11.42578125" style="808"/>
    <col min="1025" max="1025" width="2.7109375" style="808" customWidth="1"/>
    <col min="1026" max="1026" width="10.140625" style="808" customWidth="1"/>
    <col min="1027" max="1027" width="79" style="808" bestFit="1" customWidth="1"/>
    <col min="1028" max="1028" width="17.7109375" style="808" customWidth="1"/>
    <col min="1029" max="1029" width="2.7109375" style="808" customWidth="1"/>
    <col min="1030" max="1030" width="11.42578125" style="808"/>
    <col min="1031" max="1031" width="2.7109375" style="808" customWidth="1"/>
    <col min="1032" max="1280" width="11.42578125" style="808"/>
    <col min="1281" max="1281" width="2.7109375" style="808" customWidth="1"/>
    <col min="1282" max="1282" width="10.140625" style="808" customWidth="1"/>
    <col min="1283" max="1283" width="79" style="808" bestFit="1" customWidth="1"/>
    <col min="1284" max="1284" width="17.7109375" style="808" customWidth="1"/>
    <col min="1285" max="1285" width="2.7109375" style="808" customWidth="1"/>
    <col min="1286" max="1286" width="11.42578125" style="808"/>
    <col min="1287" max="1287" width="2.7109375" style="808" customWidth="1"/>
    <col min="1288" max="1536" width="11.42578125" style="808"/>
    <col min="1537" max="1537" width="2.7109375" style="808" customWidth="1"/>
    <col min="1538" max="1538" width="10.140625" style="808" customWidth="1"/>
    <col min="1539" max="1539" width="79" style="808" bestFit="1" customWidth="1"/>
    <col min="1540" max="1540" width="17.7109375" style="808" customWidth="1"/>
    <col min="1541" max="1541" width="2.7109375" style="808" customWidth="1"/>
    <col min="1542" max="1542" width="11.42578125" style="808"/>
    <col min="1543" max="1543" width="2.7109375" style="808" customWidth="1"/>
    <col min="1544" max="1792" width="11.42578125" style="808"/>
    <col min="1793" max="1793" width="2.7109375" style="808" customWidth="1"/>
    <col min="1794" max="1794" width="10.140625" style="808" customWidth="1"/>
    <col min="1795" max="1795" width="79" style="808" bestFit="1" customWidth="1"/>
    <col min="1796" max="1796" width="17.7109375" style="808" customWidth="1"/>
    <col min="1797" max="1797" width="2.7109375" style="808" customWidth="1"/>
    <col min="1798" max="1798" width="11.42578125" style="808"/>
    <col min="1799" max="1799" width="2.7109375" style="808" customWidth="1"/>
    <col min="1800" max="2048" width="11.42578125" style="808"/>
    <col min="2049" max="2049" width="2.7109375" style="808" customWidth="1"/>
    <col min="2050" max="2050" width="10.140625" style="808" customWidth="1"/>
    <col min="2051" max="2051" width="79" style="808" bestFit="1" customWidth="1"/>
    <col min="2052" max="2052" width="17.7109375" style="808" customWidth="1"/>
    <col min="2053" max="2053" width="2.7109375" style="808" customWidth="1"/>
    <col min="2054" max="2054" width="11.42578125" style="808"/>
    <col min="2055" max="2055" width="2.7109375" style="808" customWidth="1"/>
    <col min="2056" max="2304" width="11.42578125" style="808"/>
    <col min="2305" max="2305" width="2.7109375" style="808" customWidth="1"/>
    <col min="2306" max="2306" width="10.140625" style="808" customWidth="1"/>
    <col min="2307" max="2307" width="79" style="808" bestFit="1" customWidth="1"/>
    <col min="2308" max="2308" width="17.7109375" style="808" customWidth="1"/>
    <col min="2309" max="2309" width="2.7109375" style="808" customWidth="1"/>
    <col min="2310" max="2310" width="11.42578125" style="808"/>
    <col min="2311" max="2311" width="2.7109375" style="808" customWidth="1"/>
    <col min="2312" max="2560" width="11.42578125" style="808"/>
    <col min="2561" max="2561" width="2.7109375" style="808" customWidth="1"/>
    <col min="2562" max="2562" width="10.140625" style="808" customWidth="1"/>
    <col min="2563" max="2563" width="79" style="808" bestFit="1" customWidth="1"/>
    <col min="2564" max="2564" width="17.7109375" style="808" customWidth="1"/>
    <col min="2565" max="2565" width="2.7109375" style="808" customWidth="1"/>
    <col min="2566" max="2566" width="11.42578125" style="808"/>
    <col min="2567" max="2567" width="2.7109375" style="808" customWidth="1"/>
    <col min="2568" max="2816" width="11.42578125" style="808"/>
    <col min="2817" max="2817" width="2.7109375" style="808" customWidth="1"/>
    <col min="2818" max="2818" width="10.140625" style="808" customWidth="1"/>
    <col min="2819" max="2819" width="79" style="808" bestFit="1" customWidth="1"/>
    <col min="2820" max="2820" width="17.7109375" style="808" customWidth="1"/>
    <col min="2821" max="2821" width="2.7109375" style="808" customWidth="1"/>
    <col min="2822" max="2822" width="11.42578125" style="808"/>
    <col min="2823" max="2823" width="2.7109375" style="808" customWidth="1"/>
    <col min="2824" max="3072" width="11.42578125" style="808"/>
    <col min="3073" max="3073" width="2.7109375" style="808" customWidth="1"/>
    <col min="3074" max="3074" width="10.140625" style="808" customWidth="1"/>
    <col min="3075" max="3075" width="79" style="808" bestFit="1" customWidth="1"/>
    <col min="3076" max="3076" width="17.7109375" style="808" customWidth="1"/>
    <col min="3077" max="3077" width="2.7109375" style="808" customWidth="1"/>
    <col min="3078" max="3078" width="11.42578125" style="808"/>
    <col min="3079" max="3079" width="2.7109375" style="808" customWidth="1"/>
    <col min="3080" max="3328" width="11.42578125" style="808"/>
    <col min="3329" max="3329" width="2.7109375" style="808" customWidth="1"/>
    <col min="3330" max="3330" width="10.140625" style="808" customWidth="1"/>
    <col min="3331" max="3331" width="79" style="808" bestFit="1" customWidth="1"/>
    <col min="3332" max="3332" width="17.7109375" style="808" customWidth="1"/>
    <col min="3333" max="3333" width="2.7109375" style="808" customWidth="1"/>
    <col min="3334" max="3334" width="11.42578125" style="808"/>
    <col min="3335" max="3335" width="2.7109375" style="808" customWidth="1"/>
    <col min="3336" max="3584" width="11.42578125" style="808"/>
    <col min="3585" max="3585" width="2.7109375" style="808" customWidth="1"/>
    <col min="3586" max="3586" width="10.140625" style="808" customWidth="1"/>
    <col min="3587" max="3587" width="79" style="808" bestFit="1" customWidth="1"/>
    <col min="3588" max="3588" width="17.7109375" style="808" customWidth="1"/>
    <col min="3589" max="3589" width="2.7109375" style="808" customWidth="1"/>
    <col min="3590" max="3590" width="11.42578125" style="808"/>
    <col min="3591" max="3591" width="2.7109375" style="808" customWidth="1"/>
    <col min="3592" max="3840" width="11.42578125" style="808"/>
    <col min="3841" max="3841" width="2.7109375" style="808" customWidth="1"/>
    <col min="3842" max="3842" width="10.140625" style="808" customWidth="1"/>
    <col min="3843" max="3843" width="79" style="808" bestFit="1" customWidth="1"/>
    <col min="3844" max="3844" width="17.7109375" style="808" customWidth="1"/>
    <col min="3845" max="3845" width="2.7109375" style="808" customWidth="1"/>
    <col min="3846" max="3846" width="11.42578125" style="808"/>
    <col min="3847" max="3847" width="2.7109375" style="808" customWidth="1"/>
    <col min="3848" max="4096" width="11.42578125" style="808"/>
    <col min="4097" max="4097" width="2.7109375" style="808" customWidth="1"/>
    <col min="4098" max="4098" width="10.140625" style="808" customWidth="1"/>
    <col min="4099" max="4099" width="79" style="808" bestFit="1" customWidth="1"/>
    <col min="4100" max="4100" width="17.7109375" style="808" customWidth="1"/>
    <col min="4101" max="4101" width="2.7109375" style="808" customWidth="1"/>
    <col min="4102" max="4102" width="11.42578125" style="808"/>
    <col min="4103" max="4103" width="2.7109375" style="808" customWidth="1"/>
    <col min="4104" max="4352" width="11.42578125" style="808"/>
    <col min="4353" max="4353" width="2.7109375" style="808" customWidth="1"/>
    <col min="4354" max="4354" width="10.140625" style="808" customWidth="1"/>
    <col min="4355" max="4355" width="79" style="808" bestFit="1" customWidth="1"/>
    <col min="4356" max="4356" width="17.7109375" style="808" customWidth="1"/>
    <col min="4357" max="4357" width="2.7109375" style="808" customWidth="1"/>
    <col min="4358" max="4358" width="11.42578125" style="808"/>
    <col min="4359" max="4359" width="2.7109375" style="808" customWidth="1"/>
    <col min="4360" max="4608" width="11.42578125" style="808"/>
    <col min="4609" max="4609" width="2.7109375" style="808" customWidth="1"/>
    <col min="4610" max="4610" width="10.140625" style="808" customWidth="1"/>
    <col min="4611" max="4611" width="79" style="808" bestFit="1" customWidth="1"/>
    <col min="4612" max="4612" width="17.7109375" style="808" customWidth="1"/>
    <col min="4613" max="4613" width="2.7109375" style="808" customWidth="1"/>
    <col min="4614" max="4614" width="11.42578125" style="808"/>
    <col min="4615" max="4615" width="2.7109375" style="808" customWidth="1"/>
    <col min="4616" max="4864" width="11.42578125" style="808"/>
    <col min="4865" max="4865" width="2.7109375" style="808" customWidth="1"/>
    <col min="4866" max="4866" width="10.140625" style="808" customWidth="1"/>
    <col min="4867" max="4867" width="79" style="808" bestFit="1" customWidth="1"/>
    <col min="4868" max="4868" width="17.7109375" style="808" customWidth="1"/>
    <col min="4869" max="4869" width="2.7109375" style="808" customWidth="1"/>
    <col min="4870" max="4870" width="11.42578125" style="808"/>
    <col min="4871" max="4871" width="2.7109375" style="808" customWidth="1"/>
    <col min="4872" max="5120" width="11.42578125" style="808"/>
    <col min="5121" max="5121" width="2.7109375" style="808" customWidth="1"/>
    <col min="5122" max="5122" width="10.140625" style="808" customWidth="1"/>
    <col min="5123" max="5123" width="79" style="808" bestFit="1" customWidth="1"/>
    <col min="5124" max="5124" width="17.7109375" style="808" customWidth="1"/>
    <col min="5125" max="5125" width="2.7109375" style="808" customWidth="1"/>
    <col min="5126" max="5126" width="11.42578125" style="808"/>
    <col min="5127" max="5127" width="2.7109375" style="808" customWidth="1"/>
    <col min="5128" max="5376" width="11.42578125" style="808"/>
    <col min="5377" max="5377" width="2.7109375" style="808" customWidth="1"/>
    <col min="5378" max="5378" width="10.140625" style="808" customWidth="1"/>
    <col min="5379" max="5379" width="79" style="808" bestFit="1" customWidth="1"/>
    <col min="5380" max="5380" width="17.7109375" style="808" customWidth="1"/>
    <col min="5381" max="5381" width="2.7109375" style="808" customWidth="1"/>
    <col min="5382" max="5382" width="11.42578125" style="808"/>
    <col min="5383" max="5383" width="2.7109375" style="808" customWidth="1"/>
    <col min="5384" max="5632" width="11.42578125" style="808"/>
    <col min="5633" max="5633" width="2.7109375" style="808" customWidth="1"/>
    <col min="5634" max="5634" width="10.140625" style="808" customWidth="1"/>
    <col min="5635" max="5635" width="79" style="808" bestFit="1" customWidth="1"/>
    <col min="5636" max="5636" width="17.7109375" style="808" customWidth="1"/>
    <col min="5637" max="5637" width="2.7109375" style="808" customWidth="1"/>
    <col min="5638" max="5638" width="11.42578125" style="808"/>
    <col min="5639" max="5639" width="2.7109375" style="808" customWidth="1"/>
    <col min="5640" max="5888" width="11.42578125" style="808"/>
    <col min="5889" max="5889" width="2.7109375" style="808" customWidth="1"/>
    <col min="5890" max="5890" width="10.140625" style="808" customWidth="1"/>
    <col min="5891" max="5891" width="79" style="808" bestFit="1" customWidth="1"/>
    <col min="5892" max="5892" width="17.7109375" style="808" customWidth="1"/>
    <col min="5893" max="5893" width="2.7109375" style="808" customWidth="1"/>
    <col min="5894" max="5894" width="11.42578125" style="808"/>
    <col min="5895" max="5895" width="2.7109375" style="808" customWidth="1"/>
    <col min="5896" max="6144" width="11.42578125" style="808"/>
    <col min="6145" max="6145" width="2.7109375" style="808" customWidth="1"/>
    <col min="6146" max="6146" width="10.140625" style="808" customWidth="1"/>
    <col min="6147" max="6147" width="79" style="808" bestFit="1" customWidth="1"/>
    <col min="6148" max="6148" width="17.7109375" style="808" customWidth="1"/>
    <col min="6149" max="6149" width="2.7109375" style="808" customWidth="1"/>
    <col min="6150" max="6150" width="11.42578125" style="808"/>
    <col min="6151" max="6151" width="2.7109375" style="808" customWidth="1"/>
    <col min="6152" max="6400" width="11.42578125" style="808"/>
    <col min="6401" max="6401" width="2.7109375" style="808" customWidth="1"/>
    <col min="6402" max="6402" width="10.140625" style="808" customWidth="1"/>
    <col min="6403" max="6403" width="79" style="808" bestFit="1" customWidth="1"/>
    <col min="6404" max="6404" width="17.7109375" style="808" customWidth="1"/>
    <col min="6405" max="6405" width="2.7109375" style="808" customWidth="1"/>
    <col min="6406" max="6406" width="11.42578125" style="808"/>
    <col min="6407" max="6407" width="2.7109375" style="808" customWidth="1"/>
    <col min="6408" max="6656" width="11.42578125" style="808"/>
    <col min="6657" max="6657" width="2.7109375" style="808" customWidth="1"/>
    <col min="6658" max="6658" width="10.140625" style="808" customWidth="1"/>
    <col min="6659" max="6659" width="79" style="808" bestFit="1" customWidth="1"/>
    <col min="6660" max="6660" width="17.7109375" style="808" customWidth="1"/>
    <col min="6661" max="6661" width="2.7109375" style="808" customWidth="1"/>
    <col min="6662" max="6662" width="11.42578125" style="808"/>
    <col min="6663" max="6663" width="2.7109375" style="808" customWidth="1"/>
    <col min="6664" max="6912" width="11.42578125" style="808"/>
    <col min="6913" max="6913" width="2.7109375" style="808" customWidth="1"/>
    <col min="6914" max="6914" width="10.140625" style="808" customWidth="1"/>
    <col min="6915" max="6915" width="79" style="808" bestFit="1" customWidth="1"/>
    <col min="6916" max="6916" width="17.7109375" style="808" customWidth="1"/>
    <col min="6917" max="6917" width="2.7109375" style="808" customWidth="1"/>
    <col min="6918" max="6918" width="11.42578125" style="808"/>
    <col min="6919" max="6919" width="2.7109375" style="808" customWidth="1"/>
    <col min="6920" max="7168" width="11.42578125" style="808"/>
    <col min="7169" max="7169" width="2.7109375" style="808" customWidth="1"/>
    <col min="7170" max="7170" width="10.140625" style="808" customWidth="1"/>
    <col min="7171" max="7171" width="79" style="808" bestFit="1" customWidth="1"/>
    <col min="7172" max="7172" width="17.7109375" style="808" customWidth="1"/>
    <col min="7173" max="7173" width="2.7109375" style="808" customWidth="1"/>
    <col min="7174" max="7174" width="11.42578125" style="808"/>
    <col min="7175" max="7175" width="2.7109375" style="808" customWidth="1"/>
    <col min="7176" max="7424" width="11.42578125" style="808"/>
    <col min="7425" max="7425" width="2.7109375" style="808" customWidth="1"/>
    <col min="7426" max="7426" width="10.140625" style="808" customWidth="1"/>
    <col min="7427" max="7427" width="79" style="808" bestFit="1" customWidth="1"/>
    <col min="7428" max="7428" width="17.7109375" style="808" customWidth="1"/>
    <col min="7429" max="7429" width="2.7109375" style="808" customWidth="1"/>
    <col min="7430" max="7430" width="11.42578125" style="808"/>
    <col min="7431" max="7431" width="2.7109375" style="808" customWidth="1"/>
    <col min="7432" max="7680" width="11.42578125" style="808"/>
    <col min="7681" max="7681" width="2.7109375" style="808" customWidth="1"/>
    <col min="7682" max="7682" width="10.140625" style="808" customWidth="1"/>
    <col min="7683" max="7683" width="79" style="808" bestFit="1" customWidth="1"/>
    <col min="7684" max="7684" width="17.7109375" style="808" customWidth="1"/>
    <col min="7685" max="7685" width="2.7109375" style="808" customWidth="1"/>
    <col min="7686" max="7686" width="11.42578125" style="808"/>
    <col min="7687" max="7687" width="2.7109375" style="808" customWidth="1"/>
    <col min="7688" max="7936" width="11.42578125" style="808"/>
    <col min="7937" max="7937" width="2.7109375" style="808" customWidth="1"/>
    <col min="7938" max="7938" width="10.140625" style="808" customWidth="1"/>
    <col min="7939" max="7939" width="79" style="808" bestFit="1" customWidth="1"/>
    <col min="7940" max="7940" width="17.7109375" style="808" customWidth="1"/>
    <col min="7941" max="7941" width="2.7109375" style="808" customWidth="1"/>
    <col min="7942" max="7942" width="11.42578125" style="808"/>
    <col min="7943" max="7943" width="2.7109375" style="808" customWidth="1"/>
    <col min="7944" max="8192" width="11.42578125" style="808"/>
    <col min="8193" max="8193" width="2.7109375" style="808" customWidth="1"/>
    <col min="8194" max="8194" width="10.140625" style="808" customWidth="1"/>
    <col min="8195" max="8195" width="79" style="808" bestFit="1" customWidth="1"/>
    <col min="8196" max="8196" width="17.7109375" style="808" customWidth="1"/>
    <col min="8197" max="8197" width="2.7109375" style="808" customWidth="1"/>
    <col min="8198" max="8198" width="11.42578125" style="808"/>
    <col min="8199" max="8199" width="2.7109375" style="808" customWidth="1"/>
    <col min="8200" max="8448" width="11.42578125" style="808"/>
    <col min="8449" max="8449" width="2.7109375" style="808" customWidth="1"/>
    <col min="8450" max="8450" width="10.140625" style="808" customWidth="1"/>
    <col min="8451" max="8451" width="79" style="808" bestFit="1" customWidth="1"/>
    <col min="8452" max="8452" width="17.7109375" style="808" customWidth="1"/>
    <col min="8453" max="8453" width="2.7109375" style="808" customWidth="1"/>
    <col min="8454" max="8454" width="11.42578125" style="808"/>
    <col min="8455" max="8455" width="2.7109375" style="808" customWidth="1"/>
    <col min="8456" max="8704" width="11.42578125" style="808"/>
    <col min="8705" max="8705" width="2.7109375" style="808" customWidth="1"/>
    <col min="8706" max="8706" width="10.140625" style="808" customWidth="1"/>
    <col min="8707" max="8707" width="79" style="808" bestFit="1" customWidth="1"/>
    <col min="8708" max="8708" width="17.7109375" style="808" customWidth="1"/>
    <col min="8709" max="8709" width="2.7109375" style="808" customWidth="1"/>
    <col min="8710" max="8710" width="11.42578125" style="808"/>
    <col min="8711" max="8711" width="2.7109375" style="808" customWidth="1"/>
    <col min="8712" max="8960" width="11.42578125" style="808"/>
    <col min="8961" max="8961" width="2.7109375" style="808" customWidth="1"/>
    <col min="8962" max="8962" width="10.140625" style="808" customWidth="1"/>
    <col min="8963" max="8963" width="79" style="808" bestFit="1" customWidth="1"/>
    <col min="8964" max="8964" width="17.7109375" style="808" customWidth="1"/>
    <col min="8965" max="8965" width="2.7109375" style="808" customWidth="1"/>
    <col min="8966" max="8966" width="11.42578125" style="808"/>
    <col min="8967" max="8967" width="2.7109375" style="808" customWidth="1"/>
    <col min="8968" max="9216" width="11.42578125" style="808"/>
    <col min="9217" max="9217" width="2.7109375" style="808" customWidth="1"/>
    <col min="9218" max="9218" width="10.140625" style="808" customWidth="1"/>
    <col min="9219" max="9219" width="79" style="808" bestFit="1" customWidth="1"/>
    <col min="9220" max="9220" width="17.7109375" style="808" customWidth="1"/>
    <col min="9221" max="9221" width="2.7109375" style="808" customWidth="1"/>
    <col min="9222" max="9222" width="11.42578125" style="808"/>
    <col min="9223" max="9223" width="2.7109375" style="808" customWidth="1"/>
    <col min="9224" max="9472" width="11.42578125" style="808"/>
    <col min="9473" max="9473" width="2.7109375" style="808" customWidth="1"/>
    <col min="9474" max="9474" width="10.140625" style="808" customWidth="1"/>
    <col min="9475" max="9475" width="79" style="808" bestFit="1" customWidth="1"/>
    <col min="9476" max="9476" width="17.7109375" style="808" customWidth="1"/>
    <col min="9477" max="9477" width="2.7109375" style="808" customWidth="1"/>
    <col min="9478" max="9478" width="11.42578125" style="808"/>
    <col min="9479" max="9479" width="2.7109375" style="808" customWidth="1"/>
    <col min="9480" max="9728" width="11.42578125" style="808"/>
    <col min="9729" max="9729" width="2.7109375" style="808" customWidth="1"/>
    <col min="9730" max="9730" width="10.140625" style="808" customWidth="1"/>
    <col min="9731" max="9731" width="79" style="808" bestFit="1" customWidth="1"/>
    <col min="9732" max="9732" width="17.7109375" style="808" customWidth="1"/>
    <col min="9733" max="9733" width="2.7109375" style="808" customWidth="1"/>
    <col min="9734" max="9734" width="11.42578125" style="808"/>
    <col min="9735" max="9735" width="2.7109375" style="808" customWidth="1"/>
    <col min="9736" max="9984" width="11.42578125" style="808"/>
    <col min="9985" max="9985" width="2.7109375" style="808" customWidth="1"/>
    <col min="9986" max="9986" width="10.140625" style="808" customWidth="1"/>
    <col min="9987" max="9987" width="79" style="808" bestFit="1" customWidth="1"/>
    <col min="9988" max="9988" width="17.7109375" style="808" customWidth="1"/>
    <col min="9989" max="9989" width="2.7109375" style="808" customWidth="1"/>
    <col min="9990" max="9990" width="11.42578125" style="808"/>
    <col min="9991" max="9991" width="2.7109375" style="808" customWidth="1"/>
    <col min="9992" max="10240" width="11.42578125" style="808"/>
    <col min="10241" max="10241" width="2.7109375" style="808" customWidth="1"/>
    <col min="10242" max="10242" width="10.140625" style="808" customWidth="1"/>
    <col min="10243" max="10243" width="79" style="808" bestFit="1" customWidth="1"/>
    <col min="10244" max="10244" width="17.7109375" style="808" customWidth="1"/>
    <col min="10245" max="10245" width="2.7109375" style="808" customWidth="1"/>
    <col min="10246" max="10246" width="11.42578125" style="808"/>
    <col min="10247" max="10247" width="2.7109375" style="808" customWidth="1"/>
    <col min="10248" max="10496" width="11.42578125" style="808"/>
    <col min="10497" max="10497" width="2.7109375" style="808" customWidth="1"/>
    <col min="10498" max="10498" width="10.140625" style="808" customWidth="1"/>
    <col min="10499" max="10499" width="79" style="808" bestFit="1" customWidth="1"/>
    <col min="10500" max="10500" width="17.7109375" style="808" customWidth="1"/>
    <col min="10501" max="10501" width="2.7109375" style="808" customWidth="1"/>
    <col min="10502" max="10502" width="11.42578125" style="808"/>
    <col min="10503" max="10503" width="2.7109375" style="808" customWidth="1"/>
    <col min="10504" max="10752" width="11.42578125" style="808"/>
    <col min="10753" max="10753" width="2.7109375" style="808" customWidth="1"/>
    <col min="10754" max="10754" width="10.140625" style="808" customWidth="1"/>
    <col min="10755" max="10755" width="79" style="808" bestFit="1" customWidth="1"/>
    <col min="10756" max="10756" width="17.7109375" style="808" customWidth="1"/>
    <col min="10757" max="10757" width="2.7109375" style="808" customWidth="1"/>
    <col min="10758" max="10758" width="11.42578125" style="808"/>
    <col min="10759" max="10759" width="2.7109375" style="808" customWidth="1"/>
    <col min="10760" max="11008" width="11.42578125" style="808"/>
    <col min="11009" max="11009" width="2.7109375" style="808" customWidth="1"/>
    <col min="11010" max="11010" width="10.140625" style="808" customWidth="1"/>
    <col min="11011" max="11011" width="79" style="808" bestFit="1" customWidth="1"/>
    <col min="11012" max="11012" width="17.7109375" style="808" customWidth="1"/>
    <col min="11013" max="11013" width="2.7109375" style="808" customWidth="1"/>
    <col min="11014" max="11014" width="11.42578125" style="808"/>
    <col min="11015" max="11015" width="2.7109375" style="808" customWidth="1"/>
    <col min="11016" max="11264" width="11.42578125" style="808"/>
    <col min="11265" max="11265" width="2.7109375" style="808" customWidth="1"/>
    <col min="11266" max="11266" width="10.140625" style="808" customWidth="1"/>
    <col min="11267" max="11267" width="79" style="808" bestFit="1" customWidth="1"/>
    <col min="11268" max="11268" width="17.7109375" style="808" customWidth="1"/>
    <col min="11269" max="11269" width="2.7109375" style="808" customWidth="1"/>
    <col min="11270" max="11270" width="11.42578125" style="808"/>
    <col min="11271" max="11271" width="2.7109375" style="808" customWidth="1"/>
    <col min="11272" max="11520" width="11.42578125" style="808"/>
    <col min="11521" max="11521" width="2.7109375" style="808" customWidth="1"/>
    <col min="11522" max="11522" width="10.140625" style="808" customWidth="1"/>
    <col min="11523" max="11523" width="79" style="808" bestFit="1" customWidth="1"/>
    <col min="11524" max="11524" width="17.7109375" style="808" customWidth="1"/>
    <col min="11525" max="11525" width="2.7109375" style="808" customWidth="1"/>
    <col min="11526" max="11526" width="11.42578125" style="808"/>
    <col min="11527" max="11527" width="2.7109375" style="808" customWidth="1"/>
    <col min="11528" max="11776" width="11.42578125" style="808"/>
    <col min="11777" max="11777" width="2.7109375" style="808" customWidth="1"/>
    <col min="11778" max="11778" width="10.140625" style="808" customWidth="1"/>
    <col min="11779" max="11779" width="79" style="808" bestFit="1" customWidth="1"/>
    <col min="11780" max="11780" width="17.7109375" style="808" customWidth="1"/>
    <col min="11781" max="11781" width="2.7109375" style="808" customWidth="1"/>
    <col min="11782" max="11782" width="11.42578125" style="808"/>
    <col min="11783" max="11783" width="2.7109375" style="808" customWidth="1"/>
    <col min="11784" max="12032" width="11.42578125" style="808"/>
    <col min="12033" max="12033" width="2.7109375" style="808" customWidth="1"/>
    <col min="12034" max="12034" width="10.140625" style="808" customWidth="1"/>
    <col min="12035" max="12035" width="79" style="808" bestFit="1" customWidth="1"/>
    <col min="12036" max="12036" width="17.7109375" style="808" customWidth="1"/>
    <col min="12037" max="12037" width="2.7109375" style="808" customWidth="1"/>
    <col min="12038" max="12038" width="11.42578125" style="808"/>
    <col min="12039" max="12039" width="2.7109375" style="808" customWidth="1"/>
    <col min="12040" max="12288" width="11.42578125" style="808"/>
    <col min="12289" max="12289" width="2.7109375" style="808" customWidth="1"/>
    <col min="12290" max="12290" width="10.140625" style="808" customWidth="1"/>
    <col min="12291" max="12291" width="79" style="808" bestFit="1" customWidth="1"/>
    <col min="12292" max="12292" width="17.7109375" style="808" customWidth="1"/>
    <col min="12293" max="12293" width="2.7109375" style="808" customWidth="1"/>
    <col min="12294" max="12294" width="11.42578125" style="808"/>
    <col min="12295" max="12295" width="2.7109375" style="808" customWidth="1"/>
    <col min="12296" max="12544" width="11.42578125" style="808"/>
    <col min="12545" max="12545" width="2.7109375" style="808" customWidth="1"/>
    <col min="12546" max="12546" width="10.140625" style="808" customWidth="1"/>
    <col min="12547" max="12547" width="79" style="808" bestFit="1" customWidth="1"/>
    <col min="12548" max="12548" width="17.7109375" style="808" customWidth="1"/>
    <col min="12549" max="12549" width="2.7109375" style="808" customWidth="1"/>
    <col min="12550" max="12550" width="11.42578125" style="808"/>
    <col min="12551" max="12551" width="2.7109375" style="808" customWidth="1"/>
    <col min="12552" max="12800" width="11.42578125" style="808"/>
    <col min="12801" max="12801" width="2.7109375" style="808" customWidth="1"/>
    <col min="12802" max="12802" width="10.140625" style="808" customWidth="1"/>
    <col min="12803" max="12803" width="79" style="808" bestFit="1" customWidth="1"/>
    <col min="12804" max="12804" width="17.7109375" style="808" customWidth="1"/>
    <col min="12805" max="12805" width="2.7109375" style="808" customWidth="1"/>
    <col min="12806" max="12806" width="11.42578125" style="808"/>
    <col min="12807" max="12807" width="2.7109375" style="808" customWidth="1"/>
    <col min="12808" max="13056" width="11.42578125" style="808"/>
    <col min="13057" max="13057" width="2.7109375" style="808" customWidth="1"/>
    <col min="13058" max="13058" width="10.140625" style="808" customWidth="1"/>
    <col min="13059" max="13059" width="79" style="808" bestFit="1" customWidth="1"/>
    <col min="13060" max="13060" width="17.7109375" style="808" customWidth="1"/>
    <col min="13061" max="13061" width="2.7109375" style="808" customWidth="1"/>
    <col min="13062" max="13062" width="11.42578125" style="808"/>
    <col min="13063" max="13063" width="2.7109375" style="808" customWidth="1"/>
    <col min="13064" max="13312" width="11.42578125" style="808"/>
    <col min="13313" max="13313" width="2.7109375" style="808" customWidth="1"/>
    <col min="13314" max="13314" width="10.140625" style="808" customWidth="1"/>
    <col min="13315" max="13315" width="79" style="808" bestFit="1" customWidth="1"/>
    <col min="13316" max="13316" width="17.7109375" style="808" customWidth="1"/>
    <col min="13317" max="13317" width="2.7109375" style="808" customWidth="1"/>
    <col min="13318" max="13318" width="11.42578125" style="808"/>
    <col min="13319" max="13319" width="2.7109375" style="808" customWidth="1"/>
    <col min="13320" max="13568" width="11.42578125" style="808"/>
    <col min="13569" max="13569" width="2.7109375" style="808" customWidth="1"/>
    <col min="13570" max="13570" width="10.140625" style="808" customWidth="1"/>
    <col min="13571" max="13571" width="79" style="808" bestFit="1" customWidth="1"/>
    <col min="13572" max="13572" width="17.7109375" style="808" customWidth="1"/>
    <col min="13573" max="13573" width="2.7109375" style="808" customWidth="1"/>
    <col min="13574" max="13574" width="11.42578125" style="808"/>
    <col min="13575" max="13575" width="2.7109375" style="808" customWidth="1"/>
    <col min="13576" max="13824" width="11.42578125" style="808"/>
    <col min="13825" max="13825" width="2.7109375" style="808" customWidth="1"/>
    <col min="13826" max="13826" width="10.140625" style="808" customWidth="1"/>
    <col min="13827" max="13827" width="79" style="808" bestFit="1" customWidth="1"/>
    <col min="13828" max="13828" width="17.7109375" style="808" customWidth="1"/>
    <col min="13829" max="13829" width="2.7109375" style="808" customWidth="1"/>
    <col min="13830" max="13830" width="11.42578125" style="808"/>
    <col min="13831" max="13831" width="2.7109375" style="808" customWidth="1"/>
    <col min="13832" max="14080" width="11.42578125" style="808"/>
    <col min="14081" max="14081" width="2.7109375" style="808" customWidth="1"/>
    <col min="14082" max="14082" width="10.140625" style="808" customWidth="1"/>
    <col min="14083" max="14083" width="79" style="808" bestFit="1" customWidth="1"/>
    <col min="14084" max="14084" width="17.7109375" style="808" customWidth="1"/>
    <col min="14085" max="14085" width="2.7109375" style="808" customWidth="1"/>
    <col min="14086" max="14086" width="11.42578125" style="808"/>
    <col min="14087" max="14087" width="2.7109375" style="808" customWidth="1"/>
    <col min="14088" max="14336" width="11.42578125" style="808"/>
    <col min="14337" max="14337" width="2.7109375" style="808" customWidth="1"/>
    <col min="14338" max="14338" width="10.140625" style="808" customWidth="1"/>
    <col min="14339" max="14339" width="79" style="808" bestFit="1" customWidth="1"/>
    <col min="14340" max="14340" width="17.7109375" style="808" customWidth="1"/>
    <col min="14341" max="14341" width="2.7109375" style="808" customWidth="1"/>
    <col min="14342" max="14342" width="11.42578125" style="808"/>
    <col min="14343" max="14343" width="2.7109375" style="808" customWidth="1"/>
    <col min="14344" max="14592" width="11.42578125" style="808"/>
    <col min="14593" max="14593" width="2.7109375" style="808" customWidth="1"/>
    <col min="14594" max="14594" width="10.140625" style="808" customWidth="1"/>
    <col min="14595" max="14595" width="79" style="808" bestFit="1" customWidth="1"/>
    <col min="14596" max="14596" width="17.7109375" style="808" customWidth="1"/>
    <col min="14597" max="14597" width="2.7109375" style="808" customWidth="1"/>
    <col min="14598" max="14598" width="11.42578125" style="808"/>
    <col min="14599" max="14599" width="2.7109375" style="808" customWidth="1"/>
    <col min="14600" max="14848" width="11.42578125" style="808"/>
    <col min="14849" max="14849" width="2.7109375" style="808" customWidth="1"/>
    <col min="14850" max="14850" width="10.140625" style="808" customWidth="1"/>
    <col min="14851" max="14851" width="79" style="808" bestFit="1" customWidth="1"/>
    <col min="14852" max="14852" width="17.7109375" style="808" customWidth="1"/>
    <col min="14853" max="14853" width="2.7109375" style="808" customWidth="1"/>
    <col min="14854" max="14854" width="11.42578125" style="808"/>
    <col min="14855" max="14855" width="2.7109375" style="808" customWidth="1"/>
    <col min="14856" max="15104" width="11.42578125" style="808"/>
    <col min="15105" max="15105" width="2.7109375" style="808" customWidth="1"/>
    <col min="15106" max="15106" width="10.140625" style="808" customWidth="1"/>
    <col min="15107" max="15107" width="79" style="808" bestFit="1" customWidth="1"/>
    <col min="15108" max="15108" width="17.7109375" style="808" customWidth="1"/>
    <col min="15109" max="15109" width="2.7109375" style="808" customWidth="1"/>
    <col min="15110" max="15110" width="11.42578125" style="808"/>
    <col min="15111" max="15111" width="2.7109375" style="808" customWidth="1"/>
    <col min="15112" max="15360" width="11.42578125" style="808"/>
    <col min="15361" max="15361" width="2.7109375" style="808" customWidth="1"/>
    <col min="15362" max="15362" width="10.140625" style="808" customWidth="1"/>
    <col min="15363" max="15363" width="79" style="808" bestFit="1" customWidth="1"/>
    <col min="15364" max="15364" width="17.7109375" style="808" customWidth="1"/>
    <col min="15365" max="15365" width="2.7109375" style="808" customWidth="1"/>
    <col min="15366" max="15366" width="11.42578125" style="808"/>
    <col min="15367" max="15367" width="2.7109375" style="808" customWidth="1"/>
    <col min="15368" max="15616" width="11.42578125" style="808"/>
    <col min="15617" max="15617" width="2.7109375" style="808" customWidth="1"/>
    <col min="15618" max="15618" width="10.140625" style="808" customWidth="1"/>
    <col min="15619" max="15619" width="79" style="808" bestFit="1" customWidth="1"/>
    <col min="15620" max="15620" width="17.7109375" style="808" customWidth="1"/>
    <col min="15621" max="15621" width="2.7109375" style="808" customWidth="1"/>
    <col min="15622" max="15622" width="11.42578125" style="808"/>
    <col min="15623" max="15623" width="2.7109375" style="808" customWidth="1"/>
    <col min="15624" max="15872" width="11.42578125" style="808"/>
    <col min="15873" max="15873" width="2.7109375" style="808" customWidth="1"/>
    <col min="15874" max="15874" width="10.140625" style="808" customWidth="1"/>
    <col min="15875" max="15875" width="79" style="808" bestFit="1" customWidth="1"/>
    <col min="15876" max="15876" width="17.7109375" style="808" customWidth="1"/>
    <col min="15877" max="15877" width="2.7109375" style="808" customWidth="1"/>
    <col min="15878" max="15878" width="11.42578125" style="808"/>
    <col min="15879" max="15879" width="2.7109375" style="808" customWidth="1"/>
    <col min="15880" max="16128" width="11.42578125" style="808"/>
    <col min="16129" max="16129" width="2.7109375" style="808" customWidth="1"/>
    <col min="16130" max="16130" width="10.140625" style="808" customWidth="1"/>
    <col min="16131" max="16131" width="79" style="808" bestFit="1" customWidth="1"/>
    <col min="16132" max="16132" width="17.7109375" style="808" customWidth="1"/>
    <col min="16133" max="16133" width="2.7109375" style="808" customWidth="1"/>
    <col min="16134" max="16134" width="11.42578125" style="808"/>
    <col min="16135" max="16135" width="2.7109375" style="808" customWidth="1"/>
    <col min="16136" max="16384" width="11.42578125" style="808"/>
  </cols>
  <sheetData>
    <row r="1" spans="2:4" ht="30" customHeight="1" x14ac:dyDescent="0.2">
      <c r="B1" s="805" t="str">
        <f>"VII.a. Gewinn- und Verlustrechnung des Messstellenbetriebs (inkl. Messung) des Jahres "&amp;'Allgemeines+Zusammenfassung'!B11</f>
        <v>VII.a. Gewinn- und Verlustrechnung des Messstellenbetriebs (inkl. Messung) des Jahres 2018</v>
      </c>
      <c r="C1" s="806"/>
      <c r="D1" s="807"/>
    </row>
    <row r="2" spans="2:4" ht="12" customHeight="1" x14ac:dyDescent="0.2">
      <c r="B2" s="809"/>
      <c r="C2" s="806"/>
      <c r="D2" s="807"/>
    </row>
    <row r="3" spans="2:4" ht="69" customHeight="1" x14ac:dyDescent="0.2">
      <c r="B3" s="948" t="s">
        <v>337</v>
      </c>
      <c r="C3" s="949"/>
      <c r="D3" s="950"/>
    </row>
    <row r="4" spans="2:4" ht="13.5" customHeight="1" thickBot="1" x14ac:dyDescent="0.25">
      <c r="B4" s="809"/>
      <c r="C4" s="806"/>
      <c r="D4" s="807"/>
    </row>
    <row r="5" spans="2:4" ht="99.95" customHeight="1" x14ac:dyDescent="0.2">
      <c r="B5" s="810" t="s">
        <v>338</v>
      </c>
      <c r="C5" s="811" t="s">
        <v>339</v>
      </c>
      <c r="D5" s="812" t="s">
        <v>340</v>
      </c>
    </row>
    <row r="6" spans="2:4" ht="15" customHeight="1" x14ac:dyDescent="0.2">
      <c r="B6" s="813" t="s">
        <v>114</v>
      </c>
      <c r="C6" s="814" t="s">
        <v>209</v>
      </c>
      <c r="D6" s="815">
        <f>SUM(D7:D18,D20,D23)</f>
        <v>0</v>
      </c>
    </row>
    <row r="7" spans="2:4" ht="15" customHeight="1" x14ac:dyDescent="0.2">
      <c r="B7" s="816" t="s">
        <v>341</v>
      </c>
      <c r="C7" s="817" t="s">
        <v>342</v>
      </c>
      <c r="D7" s="761"/>
    </row>
    <row r="8" spans="2:4" ht="15" customHeight="1" x14ac:dyDescent="0.2">
      <c r="B8" s="816" t="s">
        <v>343</v>
      </c>
      <c r="C8" s="817" t="s">
        <v>344</v>
      </c>
      <c r="D8" s="761"/>
    </row>
    <row r="9" spans="2:4" ht="15" customHeight="1" x14ac:dyDescent="0.2">
      <c r="B9" s="818" t="s">
        <v>345</v>
      </c>
      <c r="C9" s="817" t="s">
        <v>346</v>
      </c>
      <c r="D9" s="761"/>
    </row>
    <row r="10" spans="2:4" ht="15" customHeight="1" x14ac:dyDescent="0.2">
      <c r="B10" s="816" t="s">
        <v>347</v>
      </c>
      <c r="C10" s="817" t="s">
        <v>348</v>
      </c>
      <c r="D10" s="761"/>
    </row>
    <row r="11" spans="2:4" ht="15" customHeight="1" x14ac:dyDescent="0.2">
      <c r="B11" s="818" t="s">
        <v>349</v>
      </c>
      <c r="C11" s="817" t="s">
        <v>350</v>
      </c>
      <c r="D11" s="761"/>
    </row>
    <row r="12" spans="2:4" ht="15" customHeight="1" x14ac:dyDescent="0.2">
      <c r="B12" s="818" t="s">
        <v>351</v>
      </c>
      <c r="C12" s="817" t="s">
        <v>352</v>
      </c>
      <c r="D12" s="761"/>
    </row>
    <row r="13" spans="2:4" ht="15" customHeight="1" x14ac:dyDescent="0.2">
      <c r="B13" s="818" t="s">
        <v>353</v>
      </c>
      <c r="C13" s="817" t="s">
        <v>354</v>
      </c>
      <c r="D13" s="761"/>
    </row>
    <row r="14" spans="2:4" ht="15" customHeight="1" x14ac:dyDescent="0.2">
      <c r="B14" s="818" t="s">
        <v>355</v>
      </c>
      <c r="C14" s="817" t="s">
        <v>356</v>
      </c>
      <c r="D14" s="761"/>
    </row>
    <row r="15" spans="2:4" ht="15" customHeight="1" x14ac:dyDescent="0.2">
      <c r="B15" s="818" t="s">
        <v>357</v>
      </c>
      <c r="C15" s="817" t="s">
        <v>358</v>
      </c>
      <c r="D15" s="761"/>
    </row>
    <row r="16" spans="2:4" ht="15" customHeight="1" x14ac:dyDescent="0.2">
      <c r="B16" s="816" t="s">
        <v>359</v>
      </c>
      <c r="C16" s="819" t="s">
        <v>360</v>
      </c>
      <c r="D16" s="761"/>
    </row>
    <row r="17" spans="2:4" ht="15" customHeight="1" x14ac:dyDescent="0.2">
      <c r="B17" s="818" t="s">
        <v>361</v>
      </c>
      <c r="C17" s="817" t="s">
        <v>362</v>
      </c>
      <c r="D17" s="761"/>
    </row>
    <row r="18" spans="2:4" ht="15" customHeight="1" x14ac:dyDescent="0.2">
      <c r="B18" s="816" t="s">
        <v>363</v>
      </c>
      <c r="C18" s="817" t="s">
        <v>127</v>
      </c>
      <c r="D18" s="761"/>
    </row>
    <row r="19" spans="2:4" ht="15" customHeight="1" x14ac:dyDescent="0.2">
      <c r="B19" s="818" t="s">
        <v>364</v>
      </c>
      <c r="C19" s="817" t="s">
        <v>365</v>
      </c>
      <c r="D19" s="761"/>
    </row>
    <row r="20" spans="2:4" ht="15" customHeight="1" x14ac:dyDescent="0.2">
      <c r="B20" s="816" t="s">
        <v>366</v>
      </c>
      <c r="C20" s="817" t="s">
        <v>128</v>
      </c>
      <c r="D20" s="761"/>
    </row>
    <row r="21" spans="2:4" ht="15" customHeight="1" x14ac:dyDescent="0.2">
      <c r="B21" s="818" t="s">
        <v>367</v>
      </c>
      <c r="C21" s="817" t="s">
        <v>368</v>
      </c>
      <c r="D21" s="761"/>
    </row>
    <row r="22" spans="2:4" ht="15" customHeight="1" x14ac:dyDescent="0.2">
      <c r="B22" s="816" t="s">
        <v>369</v>
      </c>
      <c r="C22" s="817" t="s">
        <v>370</v>
      </c>
      <c r="D22" s="761"/>
    </row>
    <row r="23" spans="2:4" ht="15" customHeight="1" x14ac:dyDescent="0.2">
      <c r="B23" s="818" t="s">
        <v>371</v>
      </c>
      <c r="C23" s="817" t="s">
        <v>372</v>
      </c>
      <c r="D23" s="761"/>
    </row>
    <row r="24" spans="2:4" ht="15" customHeight="1" x14ac:dyDescent="0.2">
      <c r="B24" s="813" t="s">
        <v>115</v>
      </c>
      <c r="C24" s="814" t="s">
        <v>373</v>
      </c>
      <c r="D24" s="820"/>
    </row>
    <row r="25" spans="2:4" ht="15" customHeight="1" x14ac:dyDescent="0.2">
      <c r="B25" s="813" t="s">
        <v>116</v>
      </c>
      <c r="C25" s="814" t="s">
        <v>374</v>
      </c>
      <c r="D25" s="820"/>
    </row>
    <row r="26" spans="2:4" ht="15" customHeight="1" x14ac:dyDescent="0.2">
      <c r="B26" s="813" t="s">
        <v>117</v>
      </c>
      <c r="C26" s="814" t="s">
        <v>375</v>
      </c>
      <c r="D26" s="821">
        <f>SUM(D27:D32)</f>
        <v>0</v>
      </c>
    </row>
    <row r="27" spans="2:4" ht="15" customHeight="1" x14ac:dyDescent="0.2">
      <c r="B27" s="816" t="s">
        <v>376</v>
      </c>
      <c r="C27" s="817" t="s">
        <v>377</v>
      </c>
      <c r="D27" s="761"/>
    </row>
    <row r="28" spans="2:4" ht="15" customHeight="1" x14ac:dyDescent="0.2">
      <c r="B28" s="816" t="s">
        <v>378</v>
      </c>
      <c r="C28" s="817" t="s">
        <v>379</v>
      </c>
      <c r="D28" s="761"/>
    </row>
    <row r="29" spans="2:4" ht="15" customHeight="1" x14ac:dyDescent="0.2">
      <c r="B29" s="816" t="s">
        <v>380</v>
      </c>
      <c r="C29" s="817" t="s">
        <v>381</v>
      </c>
      <c r="D29" s="761"/>
    </row>
    <row r="30" spans="2:4" ht="15" customHeight="1" x14ac:dyDescent="0.2">
      <c r="B30" s="816" t="s">
        <v>382</v>
      </c>
      <c r="C30" s="817" t="s">
        <v>383</v>
      </c>
      <c r="D30" s="761"/>
    </row>
    <row r="31" spans="2:4" ht="15" customHeight="1" x14ac:dyDescent="0.2">
      <c r="B31" s="816" t="s">
        <v>384</v>
      </c>
      <c r="C31" s="817" t="s">
        <v>385</v>
      </c>
      <c r="D31" s="761"/>
    </row>
    <row r="32" spans="2:4" ht="15" customHeight="1" x14ac:dyDescent="0.2">
      <c r="B32" s="816" t="s">
        <v>386</v>
      </c>
      <c r="C32" s="817" t="s">
        <v>387</v>
      </c>
      <c r="D32" s="761"/>
    </row>
    <row r="33" spans="2:4" ht="15" customHeight="1" x14ac:dyDescent="0.2">
      <c r="B33" s="813" t="s">
        <v>118</v>
      </c>
      <c r="C33" s="814" t="s">
        <v>388</v>
      </c>
      <c r="D33" s="822">
        <f>D34+D44</f>
        <v>0</v>
      </c>
    </row>
    <row r="34" spans="2:4" ht="15" customHeight="1" x14ac:dyDescent="0.2">
      <c r="B34" s="816" t="s">
        <v>389</v>
      </c>
      <c r="C34" s="817" t="s">
        <v>390</v>
      </c>
      <c r="D34" s="823">
        <f>SUM(D35,D36,D41:D43)</f>
        <v>0</v>
      </c>
    </row>
    <row r="35" spans="2:4" ht="15" customHeight="1" x14ac:dyDescent="0.2">
      <c r="B35" s="816" t="s">
        <v>391</v>
      </c>
      <c r="C35" s="817" t="s">
        <v>392</v>
      </c>
      <c r="D35" s="761"/>
    </row>
    <row r="36" spans="2:4" ht="15" customHeight="1" x14ac:dyDescent="0.2">
      <c r="B36" s="816" t="s">
        <v>393</v>
      </c>
      <c r="C36" s="817" t="s">
        <v>394</v>
      </c>
      <c r="D36" s="823">
        <f>SUM(D37:D40)</f>
        <v>0</v>
      </c>
    </row>
    <row r="37" spans="2:4" ht="15" customHeight="1" x14ac:dyDescent="0.2">
      <c r="B37" s="816" t="s">
        <v>395</v>
      </c>
      <c r="C37" s="824" t="s">
        <v>396</v>
      </c>
      <c r="D37" s="761"/>
    </row>
    <row r="38" spans="2:4" ht="15" customHeight="1" x14ac:dyDescent="0.2">
      <c r="B38" s="816" t="s">
        <v>397</v>
      </c>
      <c r="C38" s="817" t="s">
        <v>398</v>
      </c>
      <c r="D38" s="761"/>
    </row>
    <row r="39" spans="2:4" ht="15" customHeight="1" x14ac:dyDescent="0.2">
      <c r="B39" s="816" t="s">
        <v>399</v>
      </c>
      <c r="C39" s="817" t="s">
        <v>400</v>
      </c>
      <c r="D39" s="761"/>
    </row>
    <row r="40" spans="2:4" ht="15" customHeight="1" x14ac:dyDescent="0.2">
      <c r="B40" s="816" t="s">
        <v>401</v>
      </c>
      <c r="C40" s="817" t="s">
        <v>402</v>
      </c>
      <c r="D40" s="761"/>
    </row>
    <row r="41" spans="2:4" ht="15" customHeight="1" x14ac:dyDescent="0.2">
      <c r="B41" s="816" t="s">
        <v>403</v>
      </c>
      <c r="C41" s="817" t="s">
        <v>404</v>
      </c>
      <c r="D41" s="761"/>
    </row>
    <row r="42" spans="2:4" ht="30" customHeight="1" x14ac:dyDescent="0.2">
      <c r="B42" s="816" t="s">
        <v>405</v>
      </c>
      <c r="C42" s="825" t="s">
        <v>406</v>
      </c>
      <c r="D42" s="761"/>
    </row>
    <row r="43" spans="2:4" ht="15" customHeight="1" x14ac:dyDescent="0.2">
      <c r="B43" s="816" t="s">
        <v>407</v>
      </c>
      <c r="C43" s="817" t="s">
        <v>216</v>
      </c>
      <c r="D43" s="761"/>
    </row>
    <row r="44" spans="2:4" ht="15" customHeight="1" x14ac:dyDescent="0.2">
      <c r="B44" s="816" t="s">
        <v>408</v>
      </c>
      <c r="C44" s="817" t="s">
        <v>409</v>
      </c>
      <c r="D44" s="823">
        <f>SUM(D45,D51:D55)</f>
        <v>0</v>
      </c>
    </row>
    <row r="45" spans="2:4" ht="15" customHeight="1" x14ac:dyDescent="0.2">
      <c r="B45" s="816" t="s">
        <v>410</v>
      </c>
      <c r="C45" s="817" t="s">
        <v>411</v>
      </c>
      <c r="D45" s="761"/>
    </row>
    <row r="46" spans="2:4" ht="15" customHeight="1" x14ac:dyDescent="0.2">
      <c r="B46" s="816" t="s">
        <v>412</v>
      </c>
      <c r="C46" s="817" t="s">
        <v>413</v>
      </c>
      <c r="D46" s="761"/>
    </row>
    <row r="47" spans="2:4" ht="15" customHeight="1" x14ac:dyDescent="0.2">
      <c r="B47" s="816" t="s">
        <v>414</v>
      </c>
      <c r="C47" s="817" t="s">
        <v>415</v>
      </c>
      <c r="D47" s="761"/>
    </row>
    <row r="48" spans="2:4" ht="15" customHeight="1" x14ac:dyDescent="0.2">
      <c r="B48" s="816" t="s">
        <v>416</v>
      </c>
      <c r="C48" s="817" t="s">
        <v>417</v>
      </c>
      <c r="D48" s="761"/>
    </row>
    <row r="49" spans="2:4" ht="15" customHeight="1" x14ac:dyDescent="0.2">
      <c r="B49" s="826" t="s">
        <v>418</v>
      </c>
      <c r="C49" s="817" t="s">
        <v>419</v>
      </c>
      <c r="D49" s="761"/>
    </row>
    <row r="50" spans="2:4" ht="15" customHeight="1" x14ac:dyDescent="0.2">
      <c r="B50" s="826" t="s">
        <v>420</v>
      </c>
      <c r="C50" s="817" t="s">
        <v>421</v>
      </c>
      <c r="D50" s="761"/>
    </row>
    <row r="51" spans="2:4" ht="15" customHeight="1" x14ac:dyDescent="0.2">
      <c r="B51" s="816" t="s">
        <v>422</v>
      </c>
      <c r="C51" s="817" t="s">
        <v>423</v>
      </c>
      <c r="D51" s="761"/>
    </row>
    <row r="52" spans="2:4" ht="15" customHeight="1" x14ac:dyDescent="0.2">
      <c r="B52" s="816" t="s">
        <v>424</v>
      </c>
      <c r="C52" s="817" t="s">
        <v>425</v>
      </c>
      <c r="D52" s="761"/>
    </row>
    <row r="53" spans="2:4" ht="15" customHeight="1" x14ac:dyDescent="0.2">
      <c r="B53" s="816" t="s">
        <v>426</v>
      </c>
      <c r="C53" s="817" t="s">
        <v>427</v>
      </c>
      <c r="D53" s="761"/>
    </row>
    <row r="54" spans="2:4" ht="15" customHeight="1" x14ac:dyDescent="0.2">
      <c r="B54" s="816" t="s">
        <v>428</v>
      </c>
      <c r="C54" s="817" t="s">
        <v>429</v>
      </c>
      <c r="D54" s="761"/>
    </row>
    <row r="55" spans="2:4" ht="15" customHeight="1" x14ac:dyDescent="0.2">
      <c r="B55" s="816" t="s">
        <v>430</v>
      </c>
      <c r="C55" s="817" t="s">
        <v>216</v>
      </c>
      <c r="D55" s="761"/>
    </row>
    <row r="56" spans="2:4" ht="15" customHeight="1" x14ac:dyDescent="0.2">
      <c r="B56" s="813" t="s">
        <v>119</v>
      </c>
      <c r="C56" s="814" t="s">
        <v>166</v>
      </c>
      <c r="D56" s="822">
        <f>D57+D58</f>
        <v>0</v>
      </c>
    </row>
    <row r="57" spans="2:4" ht="15" customHeight="1" x14ac:dyDescent="0.2">
      <c r="B57" s="827" t="s">
        <v>431</v>
      </c>
      <c r="C57" s="817" t="s">
        <v>432</v>
      </c>
      <c r="D57" s="761"/>
    </row>
    <row r="58" spans="2:4" ht="15" customHeight="1" x14ac:dyDescent="0.2">
      <c r="B58" s="828" t="s">
        <v>433</v>
      </c>
      <c r="C58" s="817" t="s">
        <v>434</v>
      </c>
      <c r="D58" s="829">
        <f>D59+D60</f>
        <v>0</v>
      </c>
    </row>
    <row r="59" spans="2:4" ht="15" customHeight="1" x14ac:dyDescent="0.2">
      <c r="B59" s="816" t="s">
        <v>435</v>
      </c>
      <c r="C59" s="817" t="s">
        <v>436</v>
      </c>
      <c r="D59" s="761"/>
    </row>
    <row r="60" spans="2:4" ht="15" customHeight="1" x14ac:dyDescent="0.2">
      <c r="B60" s="816" t="s">
        <v>437</v>
      </c>
      <c r="C60" s="817" t="s">
        <v>438</v>
      </c>
      <c r="D60" s="761"/>
    </row>
    <row r="61" spans="2:4" ht="15" customHeight="1" x14ac:dyDescent="0.2">
      <c r="B61" s="813" t="s">
        <v>120</v>
      </c>
      <c r="C61" s="830" t="s">
        <v>439</v>
      </c>
      <c r="D61" s="821">
        <f>D62+D65+D66</f>
        <v>0</v>
      </c>
    </row>
    <row r="62" spans="2:4" ht="15" customHeight="1" x14ac:dyDescent="0.2">
      <c r="B62" s="816" t="s">
        <v>440</v>
      </c>
      <c r="C62" s="817" t="s">
        <v>441</v>
      </c>
      <c r="D62" s="823">
        <f>D63+D64</f>
        <v>0</v>
      </c>
    </row>
    <row r="63" spans="2:4" ht="30" customHeight="1" x14ac:dyDescent="0.2">
      <c r="B63" s="816" t="s">
        <v>442</v>
      </c>
      <c r="C63" s="825" t="s">
        <v>443</v>
      </c>
      <c r="D63" s="761"/>
    </row>
    <row r="64" spans="2:4" ht="15" customHeight="1" x14ac:dyDescent="0.2">
      <c r="B64" s="816" t="s">
        <v>444</v>
      </c>
      <c r="C64" s="817" t="s">
        <v>216</v>
      </c>
      <c r="D64" s="761"/>
    </row>
    <row r="65" spans="2:4" ht="15" customHeight="1" x14ac:dyDescent="0.2">
      <c r="B65" s="816" t="s">
        <v>445</v>
      </c>
      <c r="C65" s="817" t="s">
        <v>446</v>
      </c>
      <c r="D65" s="761"/>
    </row>
    <row r="66" spans="2:4" ht="15" customHeight="1" x14ac:dyDescent="0.2">
      <c r="B66" s="816" t="s">
        <v>447</v>
      </c>
      <c r="C66" s="817" t="s">
        <v>448</v>
      </c>
      <c r="D66" s="761"/>
    </row>
    <row r="67" spans="2:4" ht="15" customHeight="1" x14ac:dyDescent="0.2">
      <c r="B67" s="813" t="s">
        <v>122</v>
      </c>
      <c r="C67" s="814" t="s">
        <v>449</v>
      </c>
      <c r="D67" s="821">
        <f>SUM(D68:D81)</f>
        <v>0</v>
      </c>
    </row>
    <row r="68" spans="2:4" ht="15" customHeight="1" x14ac:dyDescent="0.2">
      <c r="B68" s="816" t="s">
        <v>450</v>
      </c>
      <c r="C68" s="817" t="s">
        <v>451</v>
      </c>
      <c r="D68" s="761"/>
    </row>
    <row r="69" spans="2:4" ht="15" customHeight="1" x14ac:dyDescent="0.2">
      <c r="B69" s="816" t="s">
        <v>452</v>
      </c>
      <c r="C69" s="817" t="s">
        <v>453</v>
      </c>
      <c r="D69" s="761"/>
    </row>
    <row r="70" spans="2:4" ht="15" customHeight="1" x14ac:dyDescent="0.2">
      <c r="B70" s="816" t="s">
        <v>454</v>
      </c>
      <c r="C70" s="817" t="s">
        <v>455</v>
      </c>
      <c r="D70" s="761"/>
    </row>
    <row r="71" spans="2:4" ht="15" customHeight="1" x14ac:dyDescent="0.2">
      <c r="B71" s="816" t="s">
        <v>456</v>
      </c>
      <c r="C71" s="817" t="s">
        <v>457</v>
      </c>
      <c r="D71" s="761"/>
    </row>
    <row r="72" spans="2:4" ht="15" customHeight="1" x14ac:dyDescent="0.2">
      <c r="B72" s="816" t="s">
        <v>458</v>
      </c>
      <c r="C72" s="817" t="s">
        <v>459</v>
      </c>
      <c r="D72" s="761"/>
    </row>
    <row r="73" spans="2:4" ht="15" customHeight="1" x14ac:dyDescent="0.2">
      <c r="B73" s="816" t="s">
        <v>460</v>
      </c>
      <c r="C73" s="817" t="s">
        <v>461</v>
      </c>
      <c r="D73" s="761"/>
    </row>
    <row r="74" spans="2:4" ht="15" customHeight="1" x14ac:dyDescent="0.2">
      <c r="B74" s="816" t="s">
        <v>462</v>
      </c>
      <c r="C74" s="817" t="s">
        <v>463</v>
      </c>
      <c r="D74" s="761"/>
    </row>
    <row r="75" spans="2:4" ht="15" customHeight="1" x14ac:dyDescent="0.2">
      <c r="B75" s="816" t="s">
        <v>464</v>
      </c>
      <c r="C75" s="817" t="s">
        <v>465</v>
      </c>
      <c r="D75" s="761"/>
    </row>
    <row r="76" spans="2:4" ht="15" customHeight="1" x14ac:dyDescent="0.2">
      <c r="B76" s="816" t="s">
        <v>466</v>
      </c>
      <c r="C76" s="817" t="s">
        <v>467</v>
      </c>
      <c r="D76" s="761"/>
    </row>
    <row r="77" spans="2:4" ht="15" customHeight="1" x14ac:dyDescent="0.2">
      <c r="B77" s="816" t="s">
        <v>468</v>
      </c>
      <c r="C77" s="817" t="s">
        <v>469</v>
      </c>
      <c r="D77" s="761"/>
    </row>
    <row r="78" spans="2:4" ht="15" customHeight="1" x14ac:dyDescent="0.2">
      <c r="B78" s="816" t="s">
        <v>470</v>
      </c>
      <c r="C78" s="817" t="s">
        <v>471</v>
      </c>
      <c r="D78" s="761"/>
    </row>
    <row r="79" spans="2:4" ht="15" customHeight="1" x14ac:dyDescent="0.2">
      <c r="B79" s="816" t="s">
        <v>472</v>
      </c>
      <c r="C79" s="817" t="s">
        <v>473</v>
      </c>
      <c r="D79" s="761"/>
    </row>
    <row r="80" spans="2:4" ht="15" customHeight="1" x14ac:dyDescent="0.2">
      <c r="B80" s="831" t="s">
        <v>474</v>
      </c>
      <c r="C80" s="824" t="s">
        <v>475</v>
      </c>
      <c r="D80" s="761"/>
    </row>
    <row r="81" spans="2:4" ht="15" customHeight="1" x14ac:dyDescent="0.2">
      <c r="B81" s="816" t="s">
        <v>476</v>
      </c>
      <c r="C81" s="824" t="s">
        <v>216</v>
      </c>
      <c r="D81" s="761"/>
    </row>
    <row r="82" spans="2:4" ht="15" customHeight="1" x14ac:dyDescent="0.2">
      <c r="B82" s="813" t="s">
        <v>123</v>
      </c>
      <c r="C82" s="814" t="s">
        <v>477</v>
      </c>
      <c r="D82" s="820"/>
    </row>
    <row r="83" spans="2:4" ht="15" customHeight="1" x14ac:dyDescent="0.2">
      <c r="B83" s="816" t="s">
        <v>478</v>
      </c>
      <c r="C83" s="817" t="s">
        <v>479</v>
      </c>
      <c r="D83" s="761"/>
    </row>
    <row r="84" spans="2:4" ht="15" customHeight="1" x14ac:dyDescent="0.2">
      <c r="B84" s="813" t="s">
        <v>135</v>
      </c>
      <c r="C84" s="814" t="s">
        <v>480</v>
      </c>
      <c r="D84" s="820"/>
    </row>
    <row r="85" spans="2:4" ht="15" customHeight="1" x14ac:dyDescent="0.2">
      <c r="B85" s="816" t="s">
        <v>481</v>
      </c>
      <c r="C85" s="817" t="s">
        <v>479</v>
      </c>
      <c r="D85" s="761"/>
    </row>
    <row r="86" spans="2:4" ht="15" customHeight="1" x14ac:dyDescent="0.2">
      <c r="B86" s="813" t="s">
        <v>482</v>
      </c>
      <c r="C86" s="814" t="s">
        <v>483</v>
      </c>
      <c r="D86" s="821">
        <f>SUM(D87,D90,D95:D97)</f>
        <v>0</v>
      </c>
    </row>
    <row r="87" spans="2:4" ht="15" customHeight="1" x14ac:dyDescent="0.2">
      <c r="B87" s="816" t="s">
        <v>484</v>
      </c>
      <c r="C87" s="817" t="s">
        <v>485</v>
      </c>
      <c r="D87" s="761"/>
    </row>
    <row r="88" spans="2:4" ht="15" customHeight="1" x14ac:dyDescent="0.2">
      <c r="B88" s="816" t="s">
        <v>486</v>
      </c>
      <c r="C88" s="817" t="s">
        <v>487</v>
      </c>
      <c r="D88" s="761"/>
    </row>
    <row r="89" spans="2:4" ht="15" customHeight="1" x14ac:dyDescent="0.2">
      <c r="B89" s="816" t="s">
        <v>488</v>
      </c>
      <c r="C89" s="817" t="s">
        <v>489</v>
      </c>
      <c r="D89" s="761"/>
    </row>
    <row r="90" spans="2:4" ht="15" customHeight="1" x14ac:dyDescent="0.2">
      <c r="B90" s="816" t="s">
        <v>490</v>
      </c>
      <c r="C90" s="817" t="s">
        <v>491</v>
      </c>
      <c r="D90" s="829">
        <f>SUM(D91:D94)</f>
        <v>0</v>
      </c>
    </row>
    <row r="91" spans="2:4" ht="15" customHeight="1" x14ac:dyDescent="0.2">
      <c r="B91" s="816" t="s">
        <v>492</v>
      </c>
      <c r="C91" s="817" t="s">
        <v>493</v>
      </c>
      <c r="D91" s="761"/>
    </row>
    <row r="92" spans="2:4" ht="15" customHeight="1" x14ac:dyDescent="0.2">
      <c r="B92" s="816" t="s">
        <v>494</v>
      </c>
      <c r="C92" s="817" t="s">
        <v>495</v>
      </c>
      <c r="D92" s="761"/>
    </row>
    <row r="93" spans="2:4" ht="15" customHeight="1" x14ac:dyDescent="0.2">
      <c r="B93" s="816" t="s">
        <v>496</v>
      </c>
      <c r="C93" s="817" t="s">
        <v>497</v>
      </c>
      <c r="D93" s="761"/>
    </row>
    <row r="94" spans="2:4" ht="15" customHeight="1" x14ac:dyDescent="0.2">
      <c r="B94" s="816" t="s">
        <v>498</v>
      </c>
      <c r="C94" s="817" t="s">
        <v>499</v>
      </c>
      <c r="D94" s="761"/>
    </row>
    <row r="95" spans="2:4" ht="15" customHeight="1" x14ac:dyDescent="0.2">
      <c r="B95" s="816" t="s">
        <v>500</v>
      </c>
      <c r="C95" s="817" t="s">
        <v>501</v>
      </c>
      <c r="D95" s="761"/>
    </row>
    <row r="96" spans="2:4" ht="15" customHeight="1" x14ac:dyDescent="0.2">
      <c r="B96" s="816" t="s">
        <v>502</v>
      </c>
      <c r="C96" s="817" t="s">
        <v>503</v>
      </c>
      <c r="D96" s="761"/>
    </row>
    <row r="97" spans="2:4" ht="15" customHeight="1" x14ac:dyDescent="0.2">
      <c r="B97" s="816" t="s">
        <v>504</v>
      </c>
      <c r="C97" s="817" t="s">
        <v>505</v>
      </c>
      <c r="D97" s="761"/>
    </row>
    <row r="98" spans="2:4" ht="15" customHeight="1" x14ac:dyDescent="0.2">
      <c r="B98" s="813" t="s">
        <v>506</v>
      </c>
      <c r="C98" s="814" t="s">
        <v>507</v>
      </c>
      <c r="D98" s="820"/>
    </row>
    <row r="99" spans="2:4" ht="15" customHeight="1" x14ac:dyDescent="0.2">
      <c r="B99" s="813" t="s">
        <v>508</v>
      </c>
      <c r="C99" s="814" t="s">
        <v>509</v>
      </c>
      <c r="D99" s="822">
        <f>SUM(D100:D104)</f>
        <v>0</v>
      </c>
    </row>
    <row r="100" spans="2:4" ht="15" customHeight="1" x14ac:dyDescent="0.2">
      <c r="B100" s="816" t="s">
        <v>510</v>
      </c>
      <c r="C100" s="817" t="s">
        <v>511</v>
      </c>
      <c r="D100" s="761"/>
    </row>
    <row r="101" spans="2:4" ht="15" customHeight="1" x14ac:dyDescent="0.2">
      <c r="B101" s="816" t="s">
        <v>512</v>
      </c>
      <c r="C101" s="817" t="s">
        <v>513</v>
      </c>
      <c r="D101" s="761"/>
    </row>
    <row r="102" spans="2:4" ht="15" customHeight="1" x14ac:dyDescent="0.2">
      <c r="B102" s="816" t="s">
        <v>514</v>
      </c>
      <c r="C102" s="832" t="s">
        <v>515</v>
      </c>
      <c r="D102" s="761"/>
    </row>
    <row r="103" spans="2:4" ht="15" customHeight="1" x14ac:dyDescent="0.2">
      <c r="B103" s="833" t="s">
        <v>516</v>
      </c>
      <c r="C103" s="817" t="s">
        <v>517</v>
      </c>
      <c r="D103" s="834"/>
    </row>
    <row r="104" spans="2:4" ht="15" customHeight="1" x14ac:dyDescent="0.2">
      <c r="B104" s="816" t="s">
        <v>518</v>
      </c>
      <c r="C104" s="819" t="s">
        <v>216</v>
      </c>
      <c r="D104" s="761"/>
    </row>
    <row r="105" spans="2:4" ht="15" customHeight="1" x14ac:dyDescent="0.2">
      <c r="B105" s="813" t="s">
        <v>519</v>
      </c>
      <c r="C105" s="814" t="s">
        <v>520</v>
      </c>
      <c r="D105" s="815">
        <f>SUM(D6,D24:D26,D82,D84,D86)-SUM(D33,D56,D61,D67,D98,D99)</f>
        <v>0</v>
      </c>
    </row>
    <row r="106" spans="2:4" ht="15" customHeight="1" x14ac:dyDescent="0.2">
      <c r="B106" s="813" t="s">
        <v>521</v>
      </c>
      <c r="C106" s="814" t="s">
        <v>522</v>
      </c>
      <c r="D106" s="820"/>
    </row>
    <row r="107" spans="2:4" ht="15" customHeight="1" x14ac:dyDescent="0.2">
      <c r="B107" s="813" t="s">
        <v>523</v>
      </c>
      <c r="C107" s="814" t="s">
        <v>524</v>
      </c>
      <c r="D107" s="835"/>
    </row>
    <row r="108" spans="2:4" ht="15" customHeight="1" x14ac:dyDescent="0.2">
      <c r="B108" s="813" t="s">
        <v>525</v>
      </c>
      <c r="C108" s="814" t="s">
        <v>526</v>
      </c>
      <c r="D108" s="836">
        <f>D106-D107</f>
        <v>0</v>
      </c>
    </row>
    <row r="109" spans="2:4" ht="15" customHeight="1" x14ac:dyDescent="0.2">
      <c r="B109" s="813" t="s">
        <v>527</v>
      </c>
      <c r="C109" s="837" t="s">
        <v>528</v>
      </c>
      <c r="D109" s="835"/>
    </row>
    <row r="110" spans="2:4" ht="15" customHeight="1" x14ac:dyDescent="0.2">
      <c r="B110" s="813" t="s">
        <v>529</v>
      </c>
      <c r="C110" s="837" t="s">
        <v>530</v>
      </c>
      <c r="D110" s="820"/>
    </row>
    <row r="111" spans="2:4" ht="15" customHeight="1" x14ac:dyDescent="0.2">
      <c r="B111" s="813" t="s">
        <v>531</v>
      </c>
      <c r="C111" s="814" t="s">
        <v>532</v>
      </c>
      <c r="D111" s="820"/>
    </row>
    <row r="112" spans="2:4" ht="15" customHeight="1" x14ac:dyDescent="0.2">
      <c r="B112" s="813" t="s">
        <v>533</v>
      </c>
      <c r="C112" s="814" t="s">
        <v>534</v>
      </c>
      <c r="D112" s="820"/>
    </row>
    <row r="113" spans="2:4" ht="15" customHeight="1" x14ac:dyDescent="0.2">
      <c r="B113" s="813" t="s">
        <v>535</v>
      </c>
      <c r="C113" s="814" t="s">
        <v>536</v>
      </c>
      <c r="D113" s="838">
        <f>SUM(D105,D108,-D109,-D110,D111,-D112)</f>
        <v>0</v>
      </c>
    </row>
    <row r="114" spans="2:4" ht="15" customHeight="1" x14ac:dyDescent="0.2">
      <c r="B114" s="813" t="s">
        <v>537</v>
      </c>
      <c r="C114" s="814" t="s">
        <v>538</v>
      </c>
      <c r="D114" s="820"/>
    </row>
    <row r="115" spans="2:4" ht="15" customHeight="1" x14ac:dyDescent="0.2">
      <c r="B115" s="813" t="s">
        <v>539</v>
      </c>
      <c r="C115" s="814" t="s">
        <v>540</v>
      </c>
      <c r="D115" s="820"/>
    </row>
    <row r="116" spans="2:4" ht="15" customHeight="1" thickBot="1" x14ac:dyDescent="0.25">
      <c r="B116" s="839" t="s">
        <v>541</v>
      </c>
      <c r="C116" s="840" t="s">
        <v>542</v>
      </c>
      <c r="D116" s="841">
        <f>D113+D114-D115</f>
        <v>0</v>
      </c>
    </row>
  </sheetData>
  <mergeCells count="1">
    <mergeCell ref="B3:D3"/>
  </mergeCells>
  <pageMargins left="0.47244094488188981" right="0.34" top="0.47244094488188981" bottom="0.64" header="0.31496062992125984" footer="0.31496062992125984"/>
  <pageSetup paperSize="9" scale="66" orientation="portrait" r:id="rId1"/>
  <headerFooter>
    <oddFooter>&amp;L&amp;D&amp;R&amp;A_&amp;F</oddFooter>
  </headerFooter>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1:H27"/>
  <sheetViews>
    <sheetView zoomScaleNormal="100" zoomScaleSheetLayoutView="90" workbookViewId="0">
      <selection activeCell="K16" sqref="K16"/>
    </sheetView>
  </sheetViews>
  <sheetFormatPr baseColWidth="10" defaultColWidth="11.5703125" defaultRowHeight="15" x14ac:dyDescent="0.25"/>
  <cols>
    <col min="1" max="1" width="3.28515625" style="459" customWidth="1"/>
    <col min="2" max="2" width="11.5703125" style="459"/>
    <col min="3" max="3" width="17.7109375" style="459" customWidth="1"/>
    <col min="4" max="4" width="19.28515625" style="459" customWidth="1"/>
    <col min="5" max="5" width="20.7109375" style="459" customWidth="1"/>
    <col min="6" max="16384" width="11.5703125" style="459"/>
  </cols>
  <sheetData>
    <row r="1" spans="2:8" ht="56.25" customHeight="1" x14ac:dyDescent="0.25">
      <c r="B1" s="951" t="str">
        <f>"IX. Auflösung von Netzanschlusskostenbeiträgen (NAKB) und Baukostenzuschüssen (BKZ) nach § 9 Abs.1 S. 1 Nr. 3 und 4 i.V.m. S. 2 StromNEV des Jahres "&amp;'Allgemeines+Zusammenfassung'!B11</f>
        <v>IX. Auflösung von Netzanschlusskostenbeiträgen (NAKB) und Baukostenzuschüssen (BKZ) nach § 9 Abs.1 S. 1 Nr. 3 und 4 i.V.m. S. 2 StromNEV des Jahres 2018</v>
      </c>
      <c r="C1" s="951"/>
      <c r="D1" s="951"/>
      <c r="E1" s="951"/>
      <c r="F1" s="951"/>
      <c r="G1" s="951"/>
      <c r="H1" s="951"/>
    </row>
    <row r="3" spans="2:8" ht="18.75" x14ac:dyDescent="0.3">
      <c r="B3" s="469" t="s">
        <v>264</v>
      </c>
    </row>
    <row r="5" spans="2:8" ht="15.75" thickBot="1" x14ac:dyDescent="0.3">
      <c r="B5" s="460"/>
      <c r="C5" s="460"/>
      <c r="D5" s="460"/>
      <c r="E5" s="460"/>
    </row>
    <row r="6" spans="2:8" ht="42.75" x14ac:dyDescent="0.25">
      <c r="B6" s="461" t="s">
        <v>244</v>
      </c>
      <c r="C6" s="462" t="s">
        <v>275</v>
      </c>
      <c r="D6" s="462" t="s">
        <v>276</v>
      </c>
      <c r="E6" s="473" t="s">
        <v>277</v>
      </c>
    </row>
    <row r="7" spans="2:8" x14ac:dyDescent="0.25">
      <c r="B7" s="463">
        <f t="shared" ref="B7:B24" si="0">B8-1</f>
        <v>1999</v>
      </c>
      <c r="C7" s="481"/>
      <c r="D7" s="482" t="str">
        <f t="shared" ref="D7:D26" si="1">IF(C7="","",C7/20)</f>
        <v/>
      </c>
      <c r="E7" s="483">
        <f>C7-C7*($B$26-$B7+1)/20</f>
        <v>0</v>
      </c>
    </row>
    <row r="8" spans="2:8" x14ac:dyDescent="0.25">
      <c r="B8" s="463">
        <f t="shared" si="0"/>
        <v>2000</v>
      </c>
      <c r="C8" s="481"/>
      <c r="D8" s="482" t="str">
        <f t="shared" si="1"/>
        <v/>
      </c>
      <c r="E8" s="483">
        <f t="shared" ref="E8:E26" si="2">C8-C8*($B$26-$B8+1)/20</f>
        <v>0</v>
      </c>
    </row>
    <row r="9" spans="2:8" x14ac:dyDescent="0.25">
      <c r="B9" s="463">
        <f t="shared" si="0"/>
        <v>2001</v>
      </c>
      <c r="C9" s="481"/>
      <c r="D9" s="482" t="str">
        <f t="shared" si="1"/>
        <v/>
      </c>
      <c r="E9" s="483">
        <f t="shared" si="2"/>
        <v>0</v>
      </c>
    </row>
    <row r="10" spans="2:8" x14ac:dyDescent="0.25">
      <c r="B10" s="463">
        <f t="shared" si="0"/>
        <v>2002</v>
      </c>
      <c r="C10" s="481"/>
      <c r="D10" s="482" t="str">
        <f t="shared" si="1"/>
        <v/>
      </c>
      <c r="E10" s="483">
        <f t="shared" si="2"/>
        <v>0</v>
      </c>
    </row>
    <row r="11" spans="2:8" x14ac:dyDescent="0.25">
      <c r="B11" s="463">
        <f t="shared" si="0"/>
        <v>2003</v>
      </c>
      <c r="C11" s="481"/>
      <c r="D11" s="482" t="str">
        <f t="shared" si="1"/>
        <v/>
      </c>
      <c r="E11" s="483">
        <f t="shared" si="2"/>
        <v>0</v>
      </c>
    </row>
    <row r="12" spans="2:8" x14ac:dyDescent="0.25">
      <c r="B12" s="463">
        <f t="shared" si="0"/>
        <v>2004</v>
      </c>
      <c r="C12" s="481"/>
      <c r="D12" s="482" t="str">
        <f t="shared" si="1"/>
        <v/>
      </c>
      <c r="E12" s="483">
        <f t="shared" si="2"/>
        <v>0</v>
      </c>
    </row>
    <row r="13" spans="2:8" x14ac:dyDescent="0.25">
      <c r="B13" s="463">
        <f t="shared" si="0"/>
        <v>2005</v>
      </c>
      <c r="C13" s="481"/>
      <c r="D13" s="482" t="str">
        <f t="shared" si="1"/>
        <v/>
      </c>
      <c r="E13" s="483">
        <f t="shared" si="2"/>
        <v>0</v>
      </c>
    </row>
    <row r="14" spans="2:8" x14ac:dyDescent="0.25">
      <c r="B14" s="463">
        <f t="shared" si="0"/>
        <v>2006</v>
      </c>
      <c r="C14" s="481"/>
      <c r="D14" s="482" t="str">
        <f t="shared" si="1"/>
        <v/>
      </c>
      <c r="E14" s="483">
        <f t="shared" si="2"/>
        <v>0</v>
      </c>
    </row>
    <row r="15" spans="2:8" x14ac:dyDescent="0.25">
      <c r="B15" s="463">
        <f t="shared" si="0"/>
        <v>2007</v>
      </c>
      <c r="C15" s="481"/>
      <c r="D15" s="482" t="str">
        <f t="shared" si="1"/>
        <v/>
      </c>
      <c r="E15" s="483">
        <f t="shared" si="2"/>
        <v>0</v>
      </c>
    </row>
    <row r="16" spans="2:8" x14ac:dyDescent="0.25">
      <c r="B16" s="463">
        <f t="shared" si="0"/>
        <v>2008</v>
      </c>
      <c r="C16" s="481"/>
      <c r="D16" s="482" t="str">
        <f t="shared" si="1"/>
        <v/>
      </c>
      <c r="E16" s="483">
        <f t="shared" si="2"/>
        <v>0</v>
      </c>
    </row>
    <row r="17" spans="2:5" x14ac:dyDescent="0.25">
      <c r="B17" s="463">
        <f t="shared" si="0"/>
        <v>2009</v>
      </c>
      <c r="C17" s="481"/>
      <c r="D17" s="482" t="str">
        <f t="shared" si="1"/>
        <v/>
      </c>
      <c r="E17" s="483">
        <f t="shared" si="2"/>
        <v>0</v>
      </c>
    </row>
    <row r="18" spans="2:5" x14ac:dyDescent="0.25">
      <c r="B18" s="463">
        <f t="shared" si="0"/>
        <v>2010</v>
      </c>
      <c r="C18" s="481"/>
      <c r="D18" s="482" t="str">
        <f t="shared" si="1"/>
        <v/>
      </c>
      <c r="E18" s="483">
        <f t="shared" si="2"/>
        <v>0</v>
      </c>
    </row>
    <row r="19" spans="2:5" x14ac:dyDescent="0.25">
      <c r="B19" s="463">
        <f t="shared" si="0"/>
        <v>2011</v>
      </c>
      <c r="C19" s="481"/>
      <c r="D19" s="482" t="str">
        <f t="shared" si="1"/>
        <v/>
      </c>
      <c r="E19" s="483">
        <f t="shared" si="2"/>
        <v>0</v>
      </c>
    </row>
    <row r="20" spans="2:5" x14ac:dyDescent="0.25">
      <c r="B20" s="463">
        <f t="shared" si="0"/>
        <v>2012</v>
      </c>
      <c r="C20" s="481"/>
      <c r="D20" s="482" t="str">
        <f t="shared" si="1"/>
        <v/>
      </c>
      <c r="E20" s="483">
        <f t="shared" si="2"/>
        <v>0</v>
      </c>
    </row>
    <row r="21" spans="2:5" x14ac:dyDescent="0.25">
      <c r="B21" s="463">
        <f t="shared" si="0"/>
        <v>2013</v>
      </c>
      <c r="C21" s="481"/>
      <c r="D21" s="482" t="str">
        <f t="shared" si="1"/>
        <v/>
      </c>
      <c r="E21" s="483">
        <f t="shared" si="2"/>
        <v>0</v>
      </c>
    </row>
    <row r="22" spans="2:5" x14ac:dyDescent="0.25">
      <c r="B22" s="463">
        <f t="shared" si="0"/>
        <v>2014</v>
      </c>
      <c r="C22" s="481"/>
      <c r="D22" s="482" t="str">
        <f t="shared" si="1"/>
        <v/>
      </c>
      <c r="E22" s="483">
        <f t="shared" si="2"/>
        <v>0</v>
      </c>
    </row>
    <row r="23" spans="2:5" x14ac:dyDescent="0.25">
      <c r="B23" s="463">
        <f t="shared" si="0"/>
        <v>2015</v>
      </c>
      <c r="C23" s="481"/>
      <c r="D23" s="482" t="str">
        <f t="shared" si="1"/>
        <v/>
      </c>
      <c r="E23" s="483">
        <f t="shared" si="2"/>
        <v>0</v>
      </c>
    </row>
    <row r="24" spans="2:5" x14ac:dyDescent="0.25">
      <c r="B24" s="463">
        <f t="shared" si="0"/>
        <v>2016</v>
      </c>
      <c r="C24" s="481"/>
      <c r="D24" s="482" t="str">
        <f t="shared" si="1"/>
        <v/>
      </c>
      <c r="E24" s="483">
        <f t="shared" si="2"/>
        <v>0</v>
      </c>
    </row>
    <row r="25" spans="2:5" x14ac:dyDescent="0.25">
      <c r="B25" s="463">
        <f>B26-1</f>
        <v>2017</v>
      </c>
      <c r="C25" s="481"/>
      <c r="D25" s="482" t="str">
        <f t="shared" si="1"/>
        <v/>
      </c>
      <c r="E25" s="483">
        <f t="shared" si="2"/>
        <v>0</v>
      </c>
    </row>
    <row r="26" spans="2:5" x14ac:dyDescent="0.25">
      <c r="B26" s="463">
        <f>'Allgemeines+Zusammenfassung'!B11</f>
        <v>2018</v>
      </c>
      <c r="C26" s="481"/>
      <c r="D26" s="482" t="str">
        <f t="shared" si="1"/>
        <v/>
      </c>
      <c r="E26" s="483">
        <f t="shared" si="2"/>
        <v>0</v>
      </c>
    </row>
    <row r="27" spans="2:5" ht="15.75" thickBot="1" x14ac:dyDescent="0.3">
      <c r="B27" s="464" t="s">
        <v>25</v>
      </c>
      <c r="C27" s="465">
        <f t="shared" ref="C27:E27" si="3">SUM(C7:C26)</f>
        <v>0</v>
      </c>
      <c r="D27" s="465">
        <f>SUM(D7:D26)</f>
        <v>0</v>
      </c>
      <c r="E27" s="474">
        <f t="shared" si="3"/>
        <v>0</v>
      </c>
    </row>
  </sheetData>
  <mergeCells count="1">
    <mergeCell ref="B1:H1"/>
  </mergeCells>
  <pageMargins left="0.5" right="0.63" top="0.51181102362204722" bottom="0.59055118110236227" header="0.31496062992125984" footer="0.31496062992125984"/>
  <pageSetup paperSize="9" scale="86" orientation="portrait" r:id="rId1"/>
  <headerFooter>
    <oddFooter>&amp;L&amp;D&amp;R&amp;A_&amp;F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13"/>
  </sheetPr>
  <dimension ref="A1:T16"/>
  <sheetViews>
    <sheetView zoomScaleNormal="100" zoomScaleSheetLayoutView="90" workbookViewId="0">
      <selection activeCell="F4" sqref="F4"/>
    </sheetView>
  </sheetViews>
  <sheetFormatPr baseColWidth="10" defaultColWidth="11.42578125" defaultRowHeight="15" x14ac:dyDescent="0.2"/>
  <cols>
    <col min="1" max="1" width="10.7109375" style="179" customWidth="1"/>
    <col min="2" max="2" width="50.7109375" style="179" customWidth="1"/>
    <col min="3" max="4" width="30.7109375" style="179" customWidth="1"/>
    <col min="5" max="5" width="40.7109375" style="179" customWidth="1"/>
    <col min="6" max="6" width="25.7109375" style="179" customWidth="1"/>
    <col min="7" max="7" width="11.42578125" style="179"/>
    <col min="8" max="17" width="11.42578125" style="180"/>
    <col min="18" max="16384" width="11.42578125" style="179"/>
  </cols>
  <sheetData>
    <row r="1" spans="1:20" ht="18" x14ac:dyDescent="0.25">
      <c r="A1" s="480" t="str">
        <f>CONCATENATE("X. Aufzählung sonstiger auf dem Regulierungskonto zu verbuchende Beträge im Jahr ",'Allgemeines+Zusammenfassung'!B11)</f>
        <v>X. Aufzählung sonstiger auf dem Regulierungskonto zu verbuchende Beträge im Jahr 2018</v>
      </c>
    </row>
    <row r="3" spans="1:20" s="183" customFormat="1" ht="31.5" x14ac:dyDescent="0.2">
      <c r="A3" s="181" t="s">
        <v>129</v>
      </c>
      <c r="B3" s="181" t="s">
        <v>130</v>
      </c>
      <c r="C3" s="182" t="s">
        <v>131</v>
      </c>
      <c r="D3" s="182" t="s">
        <v>132</v>
      </c>
      <c r="E3" s="182" t="s">
        <v>133</v>
      </c>
      <c r="F3" s="182" t="s">
        <v>134</v>
      </c>
      <c r="H3" s="184"/>
      <c r="I3" s="184"/>
      <c r="J3" s="184"/>
      <c r="K3" s="184"/>
      <c r="L3" s="184"/>
      <c r="M3" s="184"/>
      <c r="N3" s="184"/>
      <c r="O3" s="184"/>
      <c r="P3" s="184"/>
      <c r="Q3" s="184"/>
    </row>
    <row r="4" spans="1:20" ht="15.75" x14ac:dyDescent="0.2">
      <c r="A4" s="185" t="s">
        <v>114</v>
      </c>
      <c r="B4" s="186"/>
      <c r="C4" s="187"/>
      <c r="D4" s="188"/>
      <c r="E4" s="472"/>
      <c r="F4" s="803"/>
      <c r="H4" s="184"/>
      <c r="I4" s="184"/>
      <c r="J4" s="184"/>
      <c r="K4" s="184"/>
      <c r="L4" s="184"/>
      <c r="M4" s="184"/>
      <c r="N4" s="184"/>
      <c r="O4" s="184"/>
      <c r="P4" s="184"/>
      <c r="Q4" s="184"/>
      <c r="R4" s="183"/>
      <c r="S4" s="183"/>
      <c r="T4" s="183"/>
    </row>
    <row r="5" spans="1:20" ht="15.75" x14ac:dyDescent="0.2">
      <c r="A5" s="185" t="s">
        <v>115</v>
      </c>
      <c r="B5" s="186"/>
      <c r="C5" s="187"/>
      <c r="D5" s="188"/>
      <c r="E5" s="472"/>
      <c r="F5" s="803"/>
      <c r="H5" s="184"/>
      <c r="I5" s="184"/>
      <c r="J5" s="184"/>
      <c r="K5" s="184"/>
      <c r="L5" s="184"/>
      <c r="M5" s="184"/>
      <c r="N5" s="184"/>
      <c r="O5" s="184"/>
      <c r="P5" s="184"/>
      <c r="Q5" s="184"/>
      <c r="R5" s="183"/>
      <c r="S5" s="183"/>
      <c r="T5" s="183"/>
    </row>
    <row r="6" spans="1:20" ht="15.75" x14ac:dyDescent="0.2">
      <c r="A6" s="185" t="s">
        <v>116</v>
      </c>
      <c r="B6" s="186"/>
      <c r="C6" s="187"/>
      <c r="D6" s="188"/>
      <c r="E6" s="472"/>
      <c r="F6" s="803"/>
      <c r="H6" s="184"/>
      <c r="I6" s="184"/>
      <c r="J6" s="184"/>
      <c r="K6" s="184"/>
      <c r="L6" s="184"/>
      <c r="M6" s="184"/>
      <c r="N6" s="184"/>
      <c r="O6" s="184"/>
      <c r="P6" s="184"/>
      <c r="Q6" s="184"/>
      <c r="R6" s="183"/>
      <c r="S6" s="183"/>
      <c r="T6" s="183"/>
    </row>
    <row r="7" spans="1:20" x14ac:dyDescent="0.2">
      <c r="A7" s="185" t="s">
        <v>117</v>
      </c>
      <c r="B7" s="186"/>
      <c r="C7" s="187"/>
      <c r="D7" s="188"/>
      <c r="E7" s="472"/>
      <c r="F7" s="803"/>
    </row>
    <row r="8" spans="1:20" x14ac:dyDescent="0.2">
      <c r="A8" s="185" t="s">
        <v>118</v>
      </c>
      <c r="B8" s="186"/>
      <c r="C8" s="187"/>
      <c r="D8" s="188"/>
      <c r="E8" s="472"/>
      <c r="F8" s="803"/>
    </row>
    <row r="9" spans="1:20" x14ac:dyDescent="0.2">
      <c r="A9" s="185" t="s">
        <v>119</v>
      </c>
      <c r="B9" s="186"/>
      <c r="C9" s="187"/>
      <c r="D9" s="188"/>
      <c r="E9" s="472"/>
      <c r="F9" s="803"/>
    </row>
    <row r="10" spans="1:20" x14ac:dyDescent="0.2">
      <c r="A10" s="185" t="s">
        <v>120</v>
      </c>
      <c r="B10" s="186"/>
      <c r="C10" s="187"/>
      <c r="D10" s="188"/>
      <c r="E10" s="472"/>
      <c r="F10" s="803"/>
    </row>
    <row r="11" spans="1:20" x14ac:dyDescent="0.2">
      <c r="A11" s="185" t="s">
        <v>122</v>
      </c>
      <c r="B11" s="186"/>
      <c r="C11" s="187"/>
      <c r="D11" s="188"/>
      <c r="E11" s="472"/>
      <c r="F11" s="803"/>
    </row>
    <row r="12" spans="1:20" x14ac:dyDescent="0.2">
      <c r="A12" s="185" t="s">
        <v>123</v>
      </c>
      <c r="B12" s="186"/>
      <c r="C12" s="187"/>
      <c r="D12" s="188"/>
      <c r="E12" s="472"/>
      <c r="F12" s="803"/>
    </row>
    <row r="13" spans="1:20" x14ac:dyDescent="0.2">
      <c r="A13" s="185" t="s">
        <v>135</v>
      </c>
      <c r="B13" s="186"/>
      <c r="C13" s="187"/>
      <c r="D13" s="188"/>
      <c r="E13" s="472"/>
      <c r="F13" s="803"/>
    </row>
    <row r="14" spans="1:20" x14ac:dyDescent="0.2">
      <c r="B14" s="190"/>
      <c r="C14" s="190"/>
      <c r="F14" s="191"/>
    </row>
    <row r="15" spans="1:20" ht="16.5" thickBot="1" x14ac:dyDescent="0.3">
      <c r="A15" s="192"/>
      <c r="C15" s="192"/>
      <c r="F15" s="493">
        <f>SUM(F4:F13)</f>
        <v>0</v>
      </c>
    </row>
    <row r="16" spans="1:20" ht="15.75" thickTop="1" x14ac:dyDescent="0.2"/>
  </sheetData>
  <phoneticPr fontId="5" type="noConversion"/>
  <pageMargins left="0.31496062992125984" right="0.19685039370078741" top="0.48" bottom="0.68" header="0.39370078740157483" footer="0.39370078740157483"/>
  <pageSetup paperSize="9" scale="75" orientation="landscape" r:id="rId1"/>
  <headerFooter alignWithMargins="0">
    <oddFooter>&amp;L&amp;8&amp;D&amp;R&amp;8&amp;A -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28"/>
  <sheetViews>
    <sheetView tabSelected="1" workbookViewId="0">
      <selection activeCell="D24" sqref="D24"/>
    </sheetView>
  </sheetViews>
  <sheetFormatPr baseColWidth="10" defaultRowHeight="12.75" x14ac:dyDescent="0.2"/>
  <cols>
    <col min="1" max="1" width="62.28515625" customWidth="1"/>
    <col min="2" max="2" width="38.140625" customWidth="1"/>
    <col min="4" max="4" width="19.140625" customWidth="1"/>
  </cols>
  <sheetData>
    <row r="1" spans="1:4" ht="15" x14ac:dyDescent="0.2">
      <c r="A1" s="2"/>
      <c r="B1" s="3"/>
      <c r="C1" s="802"/>
    </row>
    <row r="2" spans="1:4" ht="21" customHeight="1" x14ac:dyDescent="0.25">
      <c r="A2" s="853" t="s">
        <v>325</v>
      </c>
      <c r="B2" s="854"/>
      <c r="C2" s="802"/>
    </row>
    <row r="3" spans="1:4" ht="18" x14ac:dyDescent="0.25">
      <c r="A3" s="618"/>
      <c r="B3" s="619"/>
    </row>
    <row r="4" spans="1:4" ht="18" x14ac:dyDescent="0.25">
      <c r="A4" s="855" t="s">
        <v>331</v>
      </c>
      <c r="B4" s="855"/>
    </row>
    <row r="5" spans="1:4" ht="8.25" customHeight="1" x14ac:dyDescent="0.25">
      <c r="A5" s="4"/>
      <c r="B5" s="5"/>
    </row>
    <row r="6" spans="1:4" ht="15.75" x14ac:dyDescent="0.2">
      <c r="A6" s="167" t="s">
        <v>48</v>
      </c>
      <c r="B6" s="168"/>
    </row>
    <row r="7" spans="1:4" ht="15.75" x14ac:dyDescent="0.2">
      <c r="A7" s="169" t="s">
        <v>49</v>
      </c>
      <c r="B7" s="170"/>
    </row>
    <row r="8" spans="1:4" ht="31.5" x14ac:dyDescent="0.2">
      <c r="A8" s="171" t="s">
        <v>50</v>
      </c>
      <c r="B8" s="170"/>
    </row>
    <row r="9" spans="1:4" ht="15.75" x14ac:dyDescent="0.2">
      <c r="A9" s="171" t="s">
        <v>51</v>
      </c>
      <c r="B9" s="170"/>
    </row>
    <row r="10" spans="1:4" ht="15.75" x14ac:dyDescent="0.2">
      <c r="A10" s="172" t="s">
        <v>52</v>
      </c>
      <c r="B10" s="170"/>
    </row>
    <row r="11" spans="1:4" ht="31.5" x14ac:dyDescent="0.2">
      <c r="A11" s="173" t="s">
        <v>220</v>
      </c>
      <c r="B11" s="850">
        <v>2018</v>
      </c>
    </row>
    <row r="12" spans="1:4" ht="15.75" x14ac:dyDescent="0.2">
      <c r="A12" s="174" t="s">
        <v>121</v>
      </c>
      <c r="B12" s="487"/>
    </row>
    <row r="13" spans="1:4" x14ac:dyDescent="0.2">
      <c r="A13" s="175"/>
      <c r="B13" s="176"/>
    </row>
    <row r="15" spans="1:4" ht="18" x14ac:dyDescent="0.25">
      <c r="A15" s="782" t="s">
        <v>326</v>
      </c>
      <c r="B15" s="2"/>
      <c r="C15" s="2"/>
      <c r="D15" s="782"/>
    </row>
    <row r="16" spans="1:4" ht="9.75" customHeight="1" x14ac:dyDescent="0.25">
      <c r="A16" s="782"/>
      <c r="B16" s="2"/>
      <c r="C16" s="2"/>
      <c r="D16" s="782"/>
    </row>
    <row r="17" spans="1:5" ht="15" x14ac:dyDescent="0.2">
      <c r="A17" s="783" t="s">
        <v>327</v>
      </c>
      <c r="B17" s="784"/>
      <c r="C17" s="785"/>
      <c r="D17" s="786">
        <f>Mengenabgleich!E15</f>
        <v>0</v>
      </c>
    </row>
    <row r="18" spans="1:5" ht="28.5" x14ac:dyDescent="0.2">
      <c r="A18" s="783" t="s">
        <v>328</v>
      </c>
      <c r="B18" s="784"/>
      <c r="C18" s="785"/>
      <c r="D18" s="786">
        <f>'Vorgelagerte Netzkosten'!F93</f>
        <v>0</v>
      </c>
    </row>
    <row r="19" spans="1:5" ht="15" x14ac:dyDescent="0.2">
      <c r="A19" s="783" t="s">
        <v>332</v>
      </c>
      <c r="B19" s="784"/>
      <c r="C19" s="785"/>
      <c r="D19" s="786">
        <f>'Dezentrale Einspeisung'!D6</f>
        <v>0</v>
      </c>
    </row>
    <row r="20" spans="1:5" ht="28.5" x14ac:dyDescent="0.2">
      <c r="A20" s="787" t="s">
        <v>333</v>
      </c>
      <c r="B20" s="856"/>
      <c r="C20" s="856"/>
      <c r="D20" s="788">
        <f>'MSB (inkl. Messung)'!E6</f>
        <v>0</v>
      </c>
    </row>
    <row r="21" spans="1:5" ht="15" x14ac:dyDescent="0.2">
      <c r="A21" s="789" t="s">
        <v>329</v>
      </c>
      <c r="B21" s="790" t="s">
        <v>336</v>
      </c>
      <c r="C21" s="791"/>
      <c r="D21" s="792">
        <f>BKZ_NAB!D27</f>
        <v>0</v>
      </c>
    </row>
    <row r="22" spans="1:5" ht="15" x14ac:dyDescent="0.2">
      <c r="A22" s="793"/>
      <c r="B22" s="784" t="s">
        <v>330</v>
      </c>
      <c r="C22" s="785"/>
      <c r="D22" s="794"/>
      <c r="E22" s="801"/>
    </row>
    <row r="23" spans="1:5" ht="15.75" thickBot="1" x14ac:dyDescent="0.25">
      <c r="A23" s="795" t="s">
        <v>216</v>
      </c>
      <c r="B23" s="796"/>
      <c r="C23" s="796"/>
      <c r="D23" s="797">
        <f>Sonstiges!F15</f>
        <v>0</v>
      </c>
    </row>
    <row r="24" spans="1:5" ht="18" x14ac:dyDescent="0.25">
      <c r="A24" s="798" t="str">
        <f>"Jahressaldo der Einzeldifferenzen " &amp;  B11</f>
        <v>Jahressaldo der Einzeldifferenzen 2018</v>
      </c>
      <c r="B24" s="799"/>
      <c r="C24" s="799"/>
      <c r="D24" s="800">
        <f>D17+D18+D19+D20-D21+D22+D23</f>
        <v>0</v>
      </c>
    </row>
    <row r="28" spans="1:5" x14ac:dyDescent="0.2">
      <c r="A28" s="849" t="s">
        <v>124</v>
      </c>
      <c r="B28" s="848" t="s">
        <v>552</v>
      </c>
    </row>
  </sheetData>
  <mergeCells count="3">
    <mergeCell ref="A2:B2"/>
    <mergeCell ref="A4:B4"/>
    <mergeCell ref="B20:C20"/>
  </mergeCells>
  <dataValidations count="1">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5-3/123 ist die Nummer 123, die Netzbetreibern." sqref="B7">
      <formula1>1</formula1>
      <formula2>250</formula2>
    </dataValidation>
  </dataValidations>
  <pageMargins left="0.47244094488188981" right="0.43307086614173229" top="0.47244094488188981" bottom="0.78740157480314965" header="0.31496062992125984" footer="0.31496062992125984"/>
  <pageSetup paperSize="9"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13"/>
    <pageSetUpPr fitToPage="1"/>
  </sheetPr>
  <dimension ref="A1:D27"/>
  <sheetViews>
    <sheetView zoomScaleNormal="100" zoomScaleSheetLayoutView="100" workbookViewId="0">
      <selection activeCell="C7" sqref="C7"/>
    </sheetView>
  </sheetViews>
  <sheetFormatPr baseColWidth="10" defaultColWidth="11.42578125" defaultRowHeight="15" x14ac:dyDescent="0.2"/>
  <cols>
    <col min="1" max="1" width="10.7109375" style="178" customWidth="1"/>
    <col min="2" max="2" width="120.7109375" style="178" customWidth="1"/>
    <col min="3" max="3" width="30.7109375" style="178" customWidth="1"/>
    <col min="4" max="4" width="19.85546875" style="239" bestFit="1" customWidth="1"/>
    <col min="5" max="16384" width="11.42578125" style="178"/>
  </cols>
  <sheetData>
    <row r="1" spans="1:3" ht="18" x14ac:dyDescent="0.25">
      <c r="A1" s="177" t="str">
        <f>"I. Jahresabschlusswerte " &amp; 'Allgemeines+Zusammenfassung'!B11 &amp;" gemäß Tätigkeitsabschluss nach § 6b Abs. 3 EnWG"</f>
        <v>I. Jahresabschlusswerte 2018 gemäß Tätigkeitsabschluss nach § 6b Abs. 3 EnWG</v>
      </c>
    </row>
    <row r="3" spans="1:3" ht="15.75" x14ac:dyDescent="0.25">
      <c r="A3" s="366" t="s">
        <v>125</v>
      </c>
      <c r="B3" s="239"/>
      <c r="C3" s="367">
        <f>'Allgemeines+Zusammenfassung'!B11</f>
        <v>2018</v>
      </c>
    </row>
    <row r="4" spans="1:3" ht="15.75" x14ac:dyDescent="0.25">
      <c r="A4" s="239"/>
      <c r="B4" s="239"/>
      <c r="C4" s="367"/>
    </row>
    <row r="5" spans="1:3" ht="15.75" x14ac:dyDescent="0.2">
      <c r="A5" s="485" t="s">
        <v>114</v>
      </c>
      <c r="B5" s="368" t="s">
        <v>209</v>
      </c>
      <c r="C5" s="620">
        <f>C6+SUM(C15:C18)</f>
        <v>0</v>
      </c>
    </row>
    <row r="6" spans="1:3" ht="15.75" x14ac:dyDescent="0.2">
      <c r="A6" s="484" t="s">
        <v>266</v>
      </c>
      <c r="B6" s="428" t="s">
        <v>243</v>
      </c>
      <c r="C6" s="620">
        <f>C7+C8+C9+C12</f>
        <v>0</v>
      </c>
    </row>
    <row r="7" spans="1:3" ht="15.75" x14ac:dyDescent="0.2">
      <c r="A7" s="486" t="s">
        <v>210</v>
      </c>
      <c r="B7" s="369" t="str">
        <f>CONCATENATE("   davon aus dem Kalenderjahr ",'Allgemeines+Zusammenfassung'!$B$11)</f>
        <v xml:space="preserve">   davon aus dem Kalenderjahr 2018</v>
      </c>
      <c r="C7" s="844"/>
    </row>
    <row r="8" spans="1:3" ht="15.75" x14ac:dyDescent="0.2">
      <c r="A8" s="486" t="s">
        <v>211</v>
      </c>
      <c r="B8" s="369" t="s">
        <v>221</v>
      </c>
      <c r="C8" s="844"/>
    </row>
    <row r="9" spans="1:3" ht="15.75" x14ac:dyDescent="0.2">
      <c r="A9" s="484" t="s">
        <v>267</v>
      </c>
      <c r="B9" s="428" t="s">
        <v>263</v>
      </c>
      <c r="C9" s="845">
        <f>C10+C11</f>
        <v>0</v>
      </c>
    </row>
    <row r="10" spans="1:3" ht="15.75" x14ac:dyDescent="0.2">
      <c r="A10" s="484" t="s">
        <v>212</v>
      </c>
      <c r="B10" s="369" t="str">
        <f>CONCATENATE("   davon aus dem Kalenderjahr ",'Allgemeines+Zusammenfassung'!$B$11)</f>
        <v xml:space="preserve">   davon aus dem Kalenderjahr 2018</v>
      </c>
      <c r="C10" s="846"/>
    </row>
    <row r="11" spans="1:3" ht="15.75" x14ac:dyDescent="0.2">
      <c r="A11" s="484" t="s">
        <v>213</v>
      </c>
      <c r="B11" s="369" t="s">
        <v>221</v>
      </c>
      <c r="C11" s="846"/>
    </row>
    <row r="12" spans="1:3" ht="15.75" x14ac:dyDescent="0.2">
      <c r="A12" s="484" t="s">
        <v>268</v>
      </c>
      <c r="B12" s="428" t="s">
        <v>265</v>
      </c>
      <c r="C12" s="845">
        <f>C13+C14</f>
        <v>0</v>
      </c>
    </row>
    <row r="13" spans="1:3" ht="15.75" x14ac:dyDescent="0.25">
      <c r="A13" s="484" t="s">
        <v>214</v>
      </c>
      <c r="B13" s="369" t="str">
        <f>CONCATENATE("   davon aus dem Kalenderjahr ",'Allgemeines+Zusammenfassung'!$B$11)</f>
        <v xml:space="preserve">   davon aus dem Kalenderjahr 2018</v>
      </c>
      <c r="C13" s="847"/>
    </row>
    <row r="14" spans="1:3" ht="15.75" x14ac:dyDescent="0.25">
      <c r="A14" s="484" t="s">
        <v>215</v>
      </c>
      <c r="B14" s="369" t="s">
        <v>221</v>
      </c>
      <c r="C14" s="847"/>
    </row>
    <row r="15" spans="1:3" ht="15.75" x14ac:dyDescent="0.25">
      <c r="A15" s="484" t="s">
        <v>269</v>
      </c>
      <c r="B15" s="370" t="s">
        <v>126</v>
      </c>
      <c r="C15" s="847"/>
    </row>
    <row r="16" spans="1:3" ht="15.75" x14ac:dyDescent="0.25">
      <c r="A16" s="484" t="s">
        <v>270</v>
      </c>
      <c r="B16" s="370" t="s">
        <v>127</v>
      </c>
      <c r="C16" s="847"/>
    </row>
    <row r="17" spans="1:4" ht="15.75" x14ac:dyDescent="0.25">
      <c r="A17" s="484" t="s">
        <v>271</v>
      </c>
      <c r="B17" s="370" t="s">
        <v>128</v>
      </c>
      <c r="C17" s="847"/>
    </row>
    <row r="18" spans="1:4" ht="15.75" x14ac:dyDescent="0.25">
      <c r="A18" s="484" t="s">
        <v>272</v>
      </c>
      <c r="B18" s="369" t="s">
        <v>216</v>
      </c>
      <c r="C18" s="847"/>
      <c r="D18" s="843" t="str">
        <f>IFERROR(C18/C6,"-")</f>
        <v>-</v>
      </c>
    </row>
    <row r="19" spans="1:4" ht="15.75" x14ac:dyDescent="0.25">
      <c r="A19" s="389"/>
      <c r="B19" s="390"/>
      <c r="C19" s="391"/>
      <c r="D19" s="374"/>
    </row>
    <row r="20" spans="1:4" ht="15.75" x14ac:dyDescent="0.25">
      <c r="A20" s="262"/>
      <c r="B20" s="239"/>
      <c r="C20" s="371"/>
    </row>
    <row r="21" spans="1:4" ht="31.5" customHeight="1" x14ac:dyDescent="0.2">
      <c r="A21" s="857" t="s">
        <v>217</v>
      </c>
      <c r="B21" s="858"/>
      <c r="C21" s="372" t="s">
        <v>39</v>
      </c>
    </row>
    <row r="22" spans="1:4" x14ac:dyDescent="0.2">
      <c r="A22" s="388"/>
      <c r="B22" s="388"/>
      <c r="C22" s="239"/>
    </row>
    <row r="23" spans="1:4" ht="31.5" customHeight="1" x14ac:dyDescent="0.2">
      <c r="A23" s="857" t="s">
        <v>218</v>
      </c>
      <c r="B23" s="858"/>
      <c r="C23" s="372" t="s">
        <v>39</v>
      </c>
    </row>
    <row r="24" spans="1:4" x14ac:dyDescent="0.2">
      <c r="A24" s="239"/>
      <c r="B24" s="239"/>
      <c r="C24" s="239"/>
    </row>
    <row r="25" spans="1:4" ht="31.5" customHeight="1" x14ac:dyDescent="0.2">
      <c r="A25" s="857" t="s">
        <v>219</v>
      </c>
      <c r="B25" s="858"/>
      <c r="C25" s="373" t="str">
        <f>IF(D18&gt;1%,"Ja","Nein")</f>
        <v>Ja</v>
      </c>
      <c r="D25" s="842" t="str">
        <f>IF(C25="Ja","bitte erläutern","")</f>
        <v>bitte erläutern</v>
      </c>
    </row>
    <row r="26" spans="1:4" x14ac:dyDescent="0.2">
      <c r="A26" s="388"/>
      <c r="B26" s="388"/>
      <c r="C26" s="239"/>
    </row>
    <row r="27" spans="1:4" ht="31.5" customHeight="1" x14ac:dyDescent="0.2">
      <c r="A27" s="857" t="s">
        <v>222</v>
      </c>
      <c r="B27" s="858"/>
      <c r="C27" s="372" t="s">
        <v>39</v>
      </c>
    </row>
  </sheetData>
  <mergeCells count="4">
    <mergeCell ref="A21:B21"/>
    <mergeCell ref="A23:B23"/>
    <mergeCell ref="A25:B25"/>
    <mergeCell ref="A27:B27"/>
  </mergeCells>
  <phoneticPr fontId="5" type="noConversion"/>
  <conditionalFormatting sqref="D25">
    <cfRule type="containsText" dxfId="2" priority="1" operator="containsText" text="bitte erläutern">
      <formula>NOT(ISERROR(SEARCH("bitte erläutern",D25)))</formula>
    </cfRule>
  </conditionalFormatting>
  <dataValidations count="1">
    <dataValidation type="list" allowBlank="1" showInputMessage="1" showErrorMessage="1" sqref="C21 C23 C27">
      <formula1>"bitte wählen,Ja,Nein"</formula1>
    </dataValidation>
  </dataValidations>
  <pageMargins left="0.6" right="0.41" top="0.54" bottom="0.78740157480314965" header="0.39370078740157483" footer="0.39370078740157483"/>
  <pageSetup paperSize="9" scale="51" orientation="portrait" r:id="rId1"/>
  <headerFooter alignWithMargins="0">
    <oddFooter>&amp;L&amp;8&amp;D&amp;R&amp;8&amp;A - &amp;F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15"/>
    <pageSetUpPr fitToPage="1"/>
  </sheetPr>
  <dimension ref="A1:IG156"/>
  <sheetViews>
    <sheetView showGridLines="0" topLeftCell="A94" zoomScale="75" zoomScaleNormal="75" workbookViewId="0">
      <selection activeCell="E119" sqref="E119"/>
    </sheetView>
  </sheetViews>
  <sheetFormatPr baseColWidth="10" defaultColWidth="12.5703125" defaultRowHeight="15" outlineLevelRow="1" x14ac:dyDescent="0.2"/>
  <cols>
    <col min="1" max="1" width="80.28515625" style="7" customWidth="1"/>
    <col min="2" max="2" width="4.140625" style="7" customWidth="1"/>
    <col min="3" max="6" width="23.5703125" style="7" customWidth="1"/>
    <col min="7" max="8" width="4.140625" style="7" customWidth="1"/>
    <col min="9" max="12" width="25.28515625" style="7" customWidth="1"/>
    <col min="13" max="13" width="11.28515625" style="7" customWidth="1"/>
    <col min="14" max="14" width="4.140625" style="10" customWidth="1"/>
    <col min="15" max="15" width="4.140625" style="7" customWidth="1"/>
    <col min="16" max="16" width="25.28515625" style="495" customWidth="1"/>
    <col min="17" max="17" width="26.42578125" style="495" customWidth="1"/>
    <col min="18" max="18" width="26.7109375" style="495" customWidth="1"/>
    <col min="19" max="19" width="25.28515625" style="495" customWidth="1"/>
    <col min="20" max="20" width="23.5703125" style="495" bestFit="1" customWidth="1"/>
    <col min="21" max="21" width="25.7109375" style="496" customWidth="1"/>
    <col min="22" max="22" width="25.7109375" style="7" customWidth="1"/>
    <col min="23" max="23" width="20.7109375" style="7" customWidth="1"/>
    <col min="24" max="16384" width="12.5703125" style="7"/>
  </cols>
  <sheetData>
    <row r="1" spans="1:241" ht="18" x14ac:dyDescent="0.25">
      <c r="A1" s="6" t="str">
        <f>CONCATENATE("II. Zulässige Erlöse nach § 4 ARegV i.V.m. der Verprobungsrechnung nach § 20 Abs. 2 StromNEV (Plan) im Jahr ",'Allgemeines+Zusammenfassung'!B11)</f>
        <v>II. Zulässige Erlöse nach § 4 ARegV i.V.m. der Verprobungsrechnung nach § 20 Abs. 2 StromNEV (Plan) im Jahr 2018</v>
      </c>
    </row>
    <row r="2" spans="1:241" ht="15.75" thickBot="1" x14ac:dyDescent="0.25">
      <c r="G2" s="11"/>
    </row>
    <row r="3" spans="1:241" ht="18" x14ac:dyDescent="0.25">
      <c r="A3" s="12"/>
      <c r="B3" s="13"/>
      <c r="C3" s="877" t="str">
        <f>CONCATENATE("Entgelte ",'Allgemeines+Zusammenfassung'!B11)</f>
        <v>Entgelte 2018</v>
      </c>
      <c r="D3" s="878"/>
      <c r="E3" s="878"/>
      <c r="F3" s="878"/>
      <c r="G3" s="214"/>
      <c r="H3" s="13"/>
      <c r="I3" s="883" t="str">
        <f>CONCATENATE("Mengen ",'Allgemeines+Zusammenfassung'!B11," (Plan)")</f>
        <v>Mengen 2018 (Plan)</v>
      </c>
      <c r="J3" s="884"/>
      <c r="K3" s="884"/>
      <c r="L3" s="884"/>
      <c r="M3" s="884"/>
      <c r="N3" s="214"/>
      <c r="O3" s="15"/>
      <c r="P3" s="885" t="str">
        <f>CONCATENATE("Erlöse ",'Allgemeines+Zusammenfassung'!B11," (Plan)")</f>
        <v>Erlöse 2018 (Plan)</v>
      </c>
      <c r="Q3" s="886"/>
      <c r="R3" s="886"/>
      <c r="S3" s="886"/>
      <c r="T3" s="886"/>
      <c r="U3" s="887"/>
      <c r="W3" s="16"/>
      <c r="X3" s="16"/>
      <c r="Y3" s="16"/>
      <c r="Z3" s="16"/>
    </row>
    <row r="4" spans="1:241" ht="15.75" x14ac:dyDescent="0.25">
      <c r="A4" s="17"/>
      <c r="B4" s="8"/>
      <c r="C4" s="18"/>
      <c r="D4" s="8"/>
      <c r="E4" s="8"/>
      <c r="F4" s="8"/>
      <c r="G4" s="215"/>
      <c r="H4" s="8"/>
      <c r="I4" s="18"/>
      <c r="J4" s="8"/>
      <c r="K4" s="8"/>
      <c r="L4" s="8"/>
      <c r="M4" s="8"/>
      <c r="N4" s="215"/>
      <c r="O4" s="21"/>
      <c r="P4" s="497"/>
      <c r="Q4" s="498"/>
      <c r="R4" s="498"/>
      <c r="S4" s="498"/>
      <c r="T4" s="498"/>
      <c r="U4" s="499"/>
    </row>
    <row r="5" spans="1:241" s="30" customFormat="1" ht="15.75" customHeight="1" x14ac:dyDescent="0.2">
      <c r="A5" s="23"/>
      <c r="B5" s="8"/>
      <c r="C5" s="24" t="s">
        <v>53</v>
      </c>
      <c r="D5" s="25"/>
      <c r="E5" s="25"/>
      <c r="F5" s="26"/>
      <c r="G5" s="216"/>
      <c r="H5" s="8"/>
      <c r="I5" s="24" t="s">
        <v>53</v>
      </c>
      <c r="J5" s="25"/>
      <c r="K5" s="25"/>
      <c r="L5" s="26"/>
      <c r="M5" s="21"/>
      <c r="N5" s="216"/>
      <c r="O5" s="21"/>
      <c r="P5" s="500" t="s">
        <v>53</v>
      </c>
      <c r="Q5" s="501"/>
      <c r="R5" s="502"/>
      <c r="S5" s="502"/>
      <c r="T5" s="502"/>
      <c r="U5" s="867" t="s">
        <v>54</v>
      </c>
      <c r="V5" s="7"/>
      <c r="W5" s="28"/>
      <c r="X5" s="29"/>
      <c r="Y5" s="28"/>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241" s="8" customFormat="1" ht="18.75" customHeight="1" x14ac:dyDescent="0.2">
      <c r="A6" s="31" t="s">
        <v>252</v>
      </c>
      <c r="C6" s="24" t="s">
        <v>55</v>
      </c>
      <c r="D6" s="26"/>
      <c r="E6" s="32" t="s">
        <v>55</v>
      </c>
      <c r="F6" s="33"/>
      <c r="G6" s="215"/>
      <c r="I6" s="24" t="s">
        <v>55</v>
      </c>
      <c r="J6" s="25"/>
      <c r="K6" s="360" t="s">
        <v>55</v>
      </c>
      <c r="L6" s="26"/>
      <c r="M6" s="21"/>
      <c r="N6" s="215"/>
      <c r="O6" s="34"/>
      <c r="P6" s="500" t="s">
        <v>55</v>
      </c>
      <c r="Q6" s="501"/>
      <c r="R6" s="503"/>
      <c r="S6" s="503"/>
      <c r="T6" s="503"/>
      <c r="U6" s="888"/>
      <c r="W6" s="21"/>
      <c r="X6" s="29"/>
      <c r="Y6" s="21"/>
    </row>
    <row r="7" spans="1:241" s="8" customFormat="1" ht="15.75" x14ac:dyDescent="0.2">
      <c r="A7" s="35"/>
      <c r="C7" s="36" t="s">
        <v>56</v>
      </c>
      <c r="D7" s="37"/>
      <c r="E7" s="37" t="s">
        <v>57</v>
      </c>
      <c r="F7" s="37"/>
      <c r="G7" s="215"/>
      <c r="I7" s="36" t="s">
        <v>56</v>
      </c>
      <c r="J7" s="359"/>
      <c r="K7" s="37" t="s">
        <v>56</v>
      </c>
      <c r="L7" s="37"/>
      <c r="M7" s="21"/>
      <c r="N7" s="215"/>
      <c r="O7" s="38"/>
      <c r="P7" s="504" t="s">
        <v>58</v>
      </c>
      <c r="Q7" s="505" t="s">
        <v>57</v>
      </c>
      <c r="R7" s="506"/>
      <c r="S7" s="506"/>
      <c r="T7" s="506"/>
      <c r="U7" s="888"/>
      <c r="W7" s="21"/>
      <c r="X7" s="39"/>
      <c r="Y7" s="21"/>
    </row>
    <row r="8" spans="1:241" ht="15.75" x14ac:dyDescent="0.25">
      <c r="A8" s="40"/>
      <c r="B8" s="41"/>
      <c r="C8" s="42" t="s">
        <v>59</v>
      </c>
      <c r="D8" s="43" t="s">
        <v>60</v>
      </c>
      <c r="E8" s="43" t="s">
        <v>59</v>
      </c>
      <c r="F8" s="43" t="s">
        <v>60</v>
      </c>
      <c r="G8" s="215"/>
      <c r="H8" s="8"/>
      <c r="I8" s="42" t="s">
        <v>61</v>
      </c>
      <c r="J8" s="43" t="s">
        <v>62</v>
      </c>
      <c r="K8" s="43" t="s">
        <v>61</v>
      </c>
      <c r="L8" s="43" t="s">
        <v>62</v>
      </c>
      <c r="M8" s="21"/>
      <c r="N8" s="215"/>
      <c r="O8" s="34"/>
      <c r="P8" s="504" t="s">
        <v>2</v>
      </c>
      <c r="Q8" s="505" t="s">
        <v>2</v>
      </c>
      <c r="R8" s="506"/>
      <c r="S8" s="506"/>
      <c r="T8" s="506"/>
      <c r="U8" s="868"/>
      <c r="W8" s="21"/>
      <c r="X8" s="34"/>
      <c r="Y8" s="21"/>
    </row>
    <row r="9" spans="1:241" ht="15.75" x14ac:dyDescent="0.25">
      <c r="A9" s="44"/>
      <c r="B9" s="27"/>
      <c r="C9" s="45" t="s">
        <v>63</v>
      </c>
      <c r="D9" s="46" t="s">
        <v>36</v>
      </c>
      <c r="E9" s="46" t="s">
        <v>63</v>
      </c>
      <c r="F9" s="46" t="s">
        <v>36</v>
      </c>
      <c r="G9" s="215"/>
      <c r="H9" s="8"/>
      <c r="I9" s="45" t="s">
        <v>29</v>
      </c>
      <c r="J9" s="46" t="s">
        <v>35</v>
      </c>
      <c r="K9" s="46" t="s">
        <v>29</v>
      </c>
      <c r="L9" s="46" t="s">
        <v>35</v>
      </c>
      <c r="M9" s="21"/>
      <c r="N9" s="215"/>
      <c r="O9" s="47"/>
      <c r="P9" s="507" t="s">
        <v>47</v>
      </c>
      <c r="Q9" s="508" t="s">
        <v>47</v>
      </c>
      <c r="R9" s="509"/>
      <c r="S9" s="509"/>
      <c r="T9" s="509"/>
      <c r="U9" s="510" t="s">
        <v>47</v>
      </c>
      <c r="W9" s="21"/>
      <c r="X9" s="47"/>
      <c r="Y9" s="21"/>
    </row>
    <row r="10" spans="1:241" ht="15.75" x14ac:dyDescent="0.25">
      <c r="A10" s="48" t="s">
        <v>3</v>
      </c>
      <c r="B10" s="8"/>
      <c r="C10" s="49"/>
      <c r="D10" s="50"/>
      <c r="E10" s="50"/>
      <c r="F10" s="50"/>
      <c r="G10" s="215"/>
      <c r="H10" s="8"/>
      <c r="I10" s="621"/>
      <c r="J10" s="622"/>
      <c r="K10" s="622"/>
      <c r="L10" s="622"/>
      <c r="M10" s="21"/>
      <c r="N10" s="215"/>
      <c r="O10" s="51"/>
      <c r="P10" s="648">
        <f t="shared" ref="P10:P16" si="0">IF(D10="-",0,(C10*I10)+(D10*J10/100))</f>
        <v>0</v>
      </c>
      <c r="Q10" s="649">
        <f t="shared" ref="Q10:Q16" si="1">IF(F10="-",0,(E10*K10)+(F10*L10/100))</f>
        <v>0</v>
      </c>
      <c r="R10" s="503"/>
      <c r="S10" s="503"/>
      <c r="T10" s="503"/>
      <c r="U10" s="647">
        <f>SUM(P10:Q16)</f>
        <v>0</v>
      </c>
      <c r="W10" s="21"/>
      <c r="X10" s="28"/>
      <c r="Y10" s="21"/>
    </row>
    <row r="11" spans="1:241" s="30" customFormat="1" ht="15.75" x14ac:dyDescent="0.25">
      <c r="A11" s="52" t="s">
        <v>64</v>
      </c>
      <c r="B11" s="8"/>
      <c r="C11" s="49"/>
      <c r="D11" s="50"/>
      <c r="E11" s="50"/>
      <c r="F11" s="50"/>
      <c r="G11" s="216"/>
      <c r="H11" s="8"/>
      <c r="I11" s="621"/>
      <c r="J11" s="622"/>
      <c r="K11" s="622"/>
      <c r="L11" s="622"/>
      <c r="M11" s="21"/>
      <c r="N11" s="216"/>
      <c r="O11" s="51"/>
      <c r="P11" s="648">
        <f t="shared" si="0"/>
        <v>0</v>
      </c>
      <c r="Q11" s="649">
        <f t="shared" si="1"/>
        <v>0</v>
      </c>
      <c r="R11" s="503"/>
      <c r="S11" s="503"/>
      <c r="T11" s="503"/>
      <c r="U11" s="511"/>
      <c r="V11" s="7"/>
      <c r="W11" s="28"/>
      <c r="X11" s="28"/>
      <c r="Y11" s="28"/>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row>
    <row r="12" spans="1:241" s="30" customFormat="1" ht="15.75" x14ac:dyDescent="0.2">
      <c r="A12" s="53" t="s">
        <v>4</v>
      </c>
      <c r="B12" s="8"/>
      <c r="C12" s="49"/>
      <c r="D12" s="50"/>
      <c r="E12" s="50"/>
      <c r="F12" s="50"/>
      <c r="G12" s="216"/>
      <c r="H12" s="8"/>
      <c r="I12" s="621"/>
      <c r="J12" s="622"/>
      <c r="K12" s="622"/>
      <c r="L12" s="622"/>
      <c r="M12" s="21"/>
      <c r="N12" s="216"/>
      <c r="O12" s="54"/>
      <c r="P12" s="648">
        <f t="shared" si="0"/>
        <v>0</v>
      </c>
      <c r="Q12" s="649">
        <f t="shared" si="1"/>
        <v>0</v>
      </c>
      <c r="R12" s="503"/>
      <c r="S12" s="503"/>
      <c r="T12" s="503"/>
      <c r="U12" s="511"/>
      <c r="V12" s="7"/>
      <c r="W12" s="28"/>
      <c r="X12" s="28"/>
      <c r="Y12" s="28"/>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row>
    <row r="13" spans="1:241" s="30" customFormat="1" ht="15.75" x14ac:dyDescent="0.2">
      <c r="A13" s="53" t="s">
        <v>65</v>
      </c>
      <c r="B13" s="8"/>
      <c r="C13" s="49"/>
      <c r="D13" s="50"/>
      <c r="E13" s="50"/>
      <c r="F13" s="50"/>
      <c r="G13" s="216"/>
      <c r="H13" s="8"/>
      <c r="I13" s="621"/>
      <c r="J13" s="622"/>
      <c r="K13" s="622"/>
      <c r="L13" s="622"/>
      <c r="M13" s="21"/>
      <c r="N13" s="216"/>
      <c r="O13" s="54"/>
      <c r="P13" s="648">
        <f t="shared" si="0"/>
        <v>0</v>
      </c>
      <c r="Q13" s="649">
        <f t="shared" si="1"/>
        <v>0</v>
      </c>
      <c r="R13" s="503"/>
      <c r="S13" s="503"/>
      <c r="T13" s="503"/>
      <c r="U13" s="511"/>
      <c r="V13" s="7"/>
      <c r="W13" s="28"/>
      <c r="X13" s="28"/>
      <c r="Y13" s="28"/>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pans="1:241" s="30" customFormat="1" ht="15.75" x14ac:dyDescent="0.2">
      <c r="A14" s="55" t="s">
        <v>5</v>
      </c>
      <c r="B14" s="8"/>
      <c r="C14" s="49"/>
      <c r="D14" s="50"/>
      <c r="E14" s="50"/>
      <c r="F14" s="50"/>
      <c r="G14" s="216"/>
      <c r="H14" s="8"/>
      <c r="I14" s="621"/>
      <c r="J14" s="622"/>
      <c r="K14" s="622"/>
      <c r="L14" s="622"/>
      <c r="M14" s="21"/>
      <c r="N14" s="216"/>
      <c r="O14" s="56"/>
      <c r="P14" s="648">
        <f t="shared" si="0"/>
        <v>0</v>
      </c>
      <c r="Q14" s="649">
        <f t="shared" si="1"/>
        <v>0</v>
      </c>
      <c r="R14" s="503"/>
      <c r="S14" s="503"/>
      <c r="T14" s="503"/>
      <c r="U14" s="511"/>
      <c r="V14" s="7"/>
      <c r="W14" s="28"/>
      <c r="X14" s="28"/>
      <c r="Y14" s="28"/>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row r="15" spans="1:241" s="30" customFormat="1" ht="15.75" x14ac:dyDescent="0.2">
      <c r="A15" s="55" t="s">
        <v>66</v>
      </c>
      <c r="B15" s="8"/>
      <c r="C15" s="49"/>
      <c r="D15" s="50"/>
      <c r="E15" s="50"/>
      <c r="F15" s="50"/>
      <c r="G15" s="216"/>
      <c r="H15" s="8"/>
      <c r="I15" s="621"/>
      <c r="J15" s="622"/>
      <c r="K15" s="622"/>
      <c r="L15" s="622"/>
      <c r="M15" s="21"/>
      <c r="N15" s="216"/>
      <c r="O15" s="56"/>
      <c r="P15" s="648">
        <f t="shared" si="0"/>
        <v>0</v>
      </c>
      <c r="Q15" s="649">
        <f t="shared" si="1"/>
        <v>0</v>
      </c>
      <c r="R15" s="503"/>
      <c r="S15" s="503"/>
      <c r="T15" s="503"/>
      <c r="U15" s="511"/>
      <c r="V15" s="7"/>
      <c r="W15" s="28"/>
      <c r="X15" s="28"/>
      <c r="Y15" s="28"/>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row>
    <row r="16" spans="1:241" s="30" customFormat="1" ht="15.75" x14ac:dyDescent="0.2">
      <c r="A16" s="55" t="s">
        <v>6</v>
      </c>
      <c r="B16" s="8"/>
      <c r="C16" s="49"/>
      <c r="D16" s="50"/>
      <c r="E16" s="50"/>
      <c r="F16" s="50"/>
      <c r="G16" s="216"/>
      <c r="H16" s="8"/>
      <c r="I16" s="621"/>
      <c r="J16" s="622"/>
      <c r="K16" s="622"/>
      <c r="L16" s="622"/>
      <c r="M16" s="21"/>
      <c r="N16" s="216"/>
      <c r="O16" s="56"/>
      <c r="P16" s="648">
        <f t="shared" si="0"/>
        <v>0</v>
      </c>
      <c r="Q16" s="649">
        <f t="shared" si="1"/>
        <v>0</v>
      </c>
      <c r="R16" s="503"/>
      <c r="S16" s="503"/>
      <c r="T16" s="503"/>
      <c r="U16" s="511"/>
      <c r="V16" s="7"/>
      <c r="W16" s="28"/>
      <c r="X16" s="28"/>
      <c r="Y16" s="28"/>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row>
    <row r="17" spans="1:241" s="30" customFormat="1" ht="15.75" x14ac:dyDescent="0.2">
      <c r="A17" s="57"/>
      <c r="B17" s="8"/>
      <c r="C17" s="58"/>
      <c r="D17" s="56"/>
      <c r="E17" s="34"/>
      <c r="F17" s="59"/>
      <c r="G17" s="216"/>
      <c r="H17" s="8"/>
      <c r="I17" s="18"/>
      <c r="J17" s="8"/>
      <c r="K17" s="8"/>
      <c r="L17" s="8"/>
      <c r="M17" s="21"/>
      <c r="N17" s="216"/>
      <c r="O17" s="21"/>
      <c r="P17" s="512"/>
      <c r="Q17" s="513"/>
      <c r="R17" s="503"/>
      <c r="S17" s="503"/>
      <c r="T17" s="503"/>
      <c r="U17" s="511"/>
      <c r="V17" s="7"/>
      <c r="W17" s="21"/>
      <c r="X17" s="21"/>
      <c r="Y17" s="21"/>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row>
    <row r="18" spans="1:241" s="30" customFormat="1" ht="15.75" x14ac:dyDescent="0.2">
      <c r="A18" s="57"/>
      <c r="B18" s="8"/>
      <c r="C18" s="58"/>
      <c r="D18" s="56"/>
      <c r="E18" s="34"/>
      <c r="F18" s="59"/>
      <c r="G18" s="216"/>
      <c r="H18" s="8"/>
      <c r="I18" s="18"/>
      <c r="J18" s="8"/>
      <c r="K18" s="8"/>
      <c r="L18" s="8"/>
      <c r="M18" s="21"/>
      <c r="N18" s="216"/>
      <c r="O18" s="21"/>
      <c r="P18" s="512"/>
      <c r="Q18" s="513"/>
      <c r="R18" s="513"/>
      <c r="S18" s="513"/>
      <c r="T18" s="513"/>
      <c r="U18" s="514"/>
      <c r="V18" s="8"/>
      <c r="W18" s="21"/>
      <c r="X18" s="21"/>
      <c r="Y18" s="21"/>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row>
    <row r="19" spans="1:241" s="30" customFormat="1" ht="15.75" x14ac:dyDescent="0.2">
      <c r="A19" s="60"/>
      <c r="B19" s="21"/>
      <c r="C19" s="24" t="s">
        <v>67</v>
      </c>
      <c r="D19" s="26"/>
      <c r="E19" s="34"/>
      <c r="F19" s="59"/>
      <c r="G19" s="216"/>
      <c r="H19" s="8"/>
      <c r="I19" s="24" t="s">
        <v>67</v>
      </c>
      <c r="J19" s="26"/>
      <c r="K19" s="21"/>
      <c r="L19" s="21"/>
      <c r="M19" s="21"/>
      <c r="N19" s="216"/>
      <c r="O19" s="21"/>
      <c r="P19" s="515" t="s">
        <v>2</v>
      </c>
      <c r="Q19" s="513"/>
      <c r="R19" s="513"/>
      <c r="S19" s="513"/>
      <c r="T19" s="513"/>
      <c r="U19" s="867" t="s">
        <v>68</v>
      </c>
      <c r="V19" s="8"/>
      <c r="W19" s="21"/>
      <c r="X19" s="21"/>
      <c r="Y19" s="21"/>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row>
    <row r="20" spans="1:241" s="30" customFormat="1" ht="15.75" x14ac:dyDescent="0.2">
      <c r="A20" s="61" t="s">
        <v>253</v>
      </c>
      <c r="B20" s="21"/>
      <c r="C20" s="62" t="s">
        <v>69</v>
      </c>
      <c r="D20" s="63" t="s">
        <v>60</v>
      </c>
      <c r="E20" s="34"/>
      <c r="F20" s="59"/>
      <c r="G20" s="216"/>
      <c r="H20" s="8"/>
      <c r="I20" s="62" t="s">
        <v>7</v>
      </c>
      <c r="J20" s="43" t="s">
        <v>62</v>
      </c>
      <c r="K20" s="21"/>
      <c r="L20" s="21"/>
      <c r="M20" s="21"/>
      <c r="N20" s="216"/>
      <c r="O20" s="21"/>
      <c r="P20" s="516" t="s">
        <v>70</v>
      </c>
      <c r="Q20" s="513"/>
      <c r="R20" s="513"/>
      <c r="S20" s="513"/>
      <c r="T20" s="513"/>
      <c r="U20" s="868"/>
      <c r="V20" s="8"/>
      <c r="W20" s="64"/>
      <c r="X20" s="8"/>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row>
    <row r="21" spans="1:241" s="30" customFormat="1" ht="15.75" x14ac:dyDescent="0.25">
      <c r="A21" s="65"/>
      <c r="B21" s="21"/>
      <c r="C21" s="45" t="s">
        <v>71</v>
      </c>
      <c r="D21" s="46" t="s">
        <v>36</v>
      </c>
      <c r="E21" s="34"/>
      <c r="F21" s="59"/>
      <c r="G21" s="216"/>
      <c r="H21" s="8"/>
      <c r="I21" s="45" t="s">
        <v>8</v>
      </c>
      <c r="J21" s="46" t="s">
        <v>35</v>
      </c>
      <c r="K21" s="21"/>
      <c r="L21" s="21"/>
      <c r="M21" s="21"/>
      <c r="N21" s="216"/>
      <c r="O21" s="21"/>
      <c r="P21" s="507" t="s">
        <v>47</v>
      </c>
      <c r="Q21" s="513"/>
      <c r="R21" s="513"/>
      <c r="S21" s="513"/>
      <c r="T21" s="513"/>
      <c r="U21" s="517" t="s">
        <v>47</v>
      </c>
      <c r="V21" s="8"/>
      <c r="W21" s="22"/>
      <c r="X21" s="8"/>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row>
    <row r="22" spans="1:241" s="30" customFormat="1" ht="15.75" x14ac:dyDescent="0.2">
      <c r="A22" s="66" t="s">
        <v>6</v>
      </c>
      <c r="B22" s="21"/>
      <c r="C22" s="49"/>
      <c r="D22" s="50"/>
      <c r="E22" s="67"/>
      <c r="F22" s="59"/>
      <c r="G22" s="216"/>
      <c r="H22" s="8"/>
      <c r="I22" s="621"/>
      <c r="J22" s="622"/>
      <c r="K22" s="21"/>
      <c r="L22" s="21"/>
      <c r="M22" s="21"/>
      <c r="N22" s="216"/>
      <c r="O22" s="21"/>
      <c r="P22" s="648">
        <f>IF(D22="-",0,(C22*I22)+(D22*J22/100))</f>
        <v>0</v>
      </c>
      <c r="Q22" s="513"/>
      <c r="R22" s="513"/>
      <c r="S22" s="513"/>
      <c r="T22" s="513"/>
      <c r="U22" s="647">
        <f>P22</f>
        <v>0</v>
      </c>
      <c r="V22" s="8"/>
      <c r="W22" s="68"/>
      <c r="X22" s="8"/>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row>
    <row r="23" spans="1:241" s="30" customFormat="1" ht="15.75" x14ac:dyDescent="0.2">
      <c r="A23" s="57"/>
      <c r="B23" s="21"/>
      <c r="C23" s="58"/>
      <c r="D23" s="56"/>
      <c r="E23" s="34"/>
      <c r="F23" s="59"/>
      <c r="G23" s="216"/>
      <c r="H23" s="8"/>
      <c r="I23" s="69"/>
      <c r="J23" s="21"/>
      <c r="K23" s="21"/>
      <c r="L23" s="21"/>
      <c r="M23" s="21"/>
      <c r="N23" s="216"/>
      <c r="O23" s="21"/>
      <c r="P23" s="518"/>
      <c r="Q23" s="513"/>
      <c r="R23" s="513"/>
      <c r="S23" s="513"/>
      <c r="T23" s="513"/>
      <c r="U23" s="514"/>
      <c r="V23" s="8"/>
      <c r="W23" s="21"/>
      <c r="X23" s="8"/>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row>
    <row r="24" spans="1:241" s="30" customFormat="1" ht="15.75" x14ac:dyDescent="0.2">
      <c r="A24" s="57"/>
      <c r="B24" s="21"/>
      <c r="C24" s="58"/>
      <c r="D24" s="56"/>
      <c r="E24" s="34"/>
      <c r="F24" s="59"/>
      <c r="G24" s="216"/>
      <c r="H24" s="8"/>
      <c r="I24" s="69"/>
      <c r="J24" s="21"/>
      <c r="K24" s="21"/>
      <c r="L24" s="21"/>
      <c r="M24" s="21"/>
      <c r="N24" s="216"/>
      <c r="O24" s="21"/>
      <c r="P24" s="518"/>
      <c r="Q24" s="513"/>
      <c r="R24" s="513"/>
      <c r="S24" s="513"/>
      <c r="T24" s="513"/>
      <c r="U24" s="514"/>
      <c r="V24" s="8"/>
      <c r="W24" s="21"/>
      <c r="X24" s="8"/>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row>
    <row r="25" spans="1:241" ht="34.5" customHeight="1" x14ac:dyDescent="0.2">
      <c r="A25" s="860" t="s">
        <v>254</v>
      </c>
      <c r="B25" s="21"/>
      <c r="C25" s="62" t="s">
        <v>69</v>
      </c>
      <c r="D25" s="63" t="s">
        <v>60</v>
      </c>
      <c r="E25" s="8"/>
      <c r="F25" s="8"/>
      <c r="G25" s="215"/>
      <c r="H25" s="8"/>
      <c r="I25" s="62" t="s">
        <v>7</v>
      </c>
      <c r="J25" s="43" t="s">
        <v>62</v>
      </c>
      <c r="K25" s="21"/>
      <c r="L25" s="21"/>
      <c r="M25" s="21"/>
      <c r="N25" s="215"/>
      <c r="O25" s="21"/>
      <c r="P25" s="519" t="s">
        <v>72</v>
      </c>
      <c r="Q25" s="513"/>
      <c r="R25" s="513"/>
      <c r="S25" s="513"/>
      <c r="T25" s="513"/>
      <c r="U25" s="520" t="s">
        <v>72</v>
      </c>
      <c r="V25" s="8"/>
      <c r="W25" s="64"/>
      <c r="X25" s="8"/>
    </row>
    <row r="26" spans="1:241" ht="15.75" x14ac:dyDescent="0.25">
      <c r="A26" s="861"/>
      <c r="B26" s="21"/>
      <c r="C26" s="45" t="s">
        <v>71</v>
      </c>
      <c r="D26" s="46" t="s">
        <v>36</v>
      </c>
      <c r="E26" s="8"/>
      <c r="F26" s="8"/>
      <c r="G26" s="215"/>
      <c r="H26" s="8"/>
      <c r="I26" s="45" t="s">
        <v>8</v>
      </c>
      <c r="J26" s="46" t="s">
        <v>35</v>
      </c>
      <c r="K26" s="21"/>
      <c r="L26" s="21"/>
      <c r="M26" s="21"/>
      <c r="N26" s="215"/>
      <c r="O26" s="21"/>
      <c r="P26" s="507" t="s">
        <v>47</v>
      </c>
      <c r="Q26" s="513"/>
      <c r="R26" s="513"/>
      <c r="S26" s="513"/>
      <c r="T26" s="513"/>
      <c r="U26" s="510" t="s">
        <v>47</v>
      </c>
      <c r="V26" s="8"/>
      <c r="W26" s="22"/>
      <c r="X26" s="8"/>
    </row>
    <row r="27" spans="1:241" s="30" customFormat="1" ht="15.75" x14ac:dyDescent="0.25">
      <c r="A27" s="55" t="s">
        <v>5</v>
      </c>
      <c r="B27" s="21"/>
      <c r="C27" s="49" t="s">
        <v>73</v>
      </c>
      <c r="D27" s="50" t="s">
        <v>73</v>
      </c>
      <c r="E27" s="34"/>
      <c r="F27" s="59"/>
      <c r="G27" s="216"/>
      <c r="H27" s="8"/>
      <c r="I27" s="621"/>
      <c r="J27" s="622"/>
      <c r="K27" s="21"/>
      <c r="L27" s="21"/>
      <c r="M27" s="21"/>
      <c r="N27" s="216"/>
      <c r="O27" s="21"/>
      <c r="P27" s="648">
        <f>IF(D27="-",0,(D27*J27/100)+C27*I27)</f>
        <v>0</v>
      </c>
      <c r="Q27" s="513"/>
      <c r="R27" s="513"/>
      <c r="S27" s="513"/>
      <c r="T27" s="513"/>
      <c r="U27" s="647">
        <f>SUM(P27:P29)</f>
        <v>0</v>
      </c>
      <c r="V27" s="8"/>
      <c r="W27" s="47"/>
      <c r="X27" s="8"/>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row>
    <row r="28" spans="1:241" s="30" customFormat="1" ht="15.75" x14ac:dyDescent="0.25">
      <c r="A28" s="55" t="s">
        <v>66</v>
      </c>
      <c r="B28" s="21"/>
      <c r="C28" s="49" t="s">
        <v>73</v>
      </c>
      <c r="D28" s="50" t="s">
        <v>73</v>
      </c>
      <c r="E28" s="34"/>
      <c r="F28" s="59"/>
      <c r="G28" s="216"/>
      <c r="H28" s="8"/>
      <c r="I28" s="621"/>
      <c r="J28" s="622"/>
      <c r="K28" s="21"/>
      <c r="L28" s="21"/>
      <c r="M28" s="21"/>
      <c r="N28" s="216"/>
      <c r="O28" s="21"/>
      <c r="P28" s="648">
        <f>IF(D28="-",0,(D28*J28/100)+C28*I28)</f>
        <v>0</v>
      </c>
      <c r="Q28" s="513"/>
      <c r="R28" s="513"/>
      <c r="S28" s="513"/>
      <c r="T28" s="513"/>
      <c r="U28" s="514"/>
      <c r="V28" s="8"/>
      <c r="W28" s="47"/>
      <c r="X28" s="8"/>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row>
    <row r="29" spans="1:241" x14ac:dyDescent="0.2">
      <c r="A29" s="70" t="s">
        <v>6</v>
      </c>
      <c r="B29" s="21"/>
      <c r="C29" s="49"/>
      <c r="D29" s="50"/>
      <c r="E29" s="8"/>
      <c r="F29" s="8"/>
      <c r="G29" s="215"/>
      <c r="H29" s="8"/>
      <c r="I29" s="621"/>
      <c r="J29" s="622"/>
      <c r="K29" s="21"/>
      <c r="L29" s="21"/>
      <c r="M29" s="21"/>
      <c r="N29" s="215"/>
      <c r="O29" s="21"/>
      <c r="P29" s="648">
        <f>IF(D29="-",0,(D29*J29/100)+C29*I29)</f>
        <v>0</v>
      </c>
      <c r="Q29" s="513"/>
      <c r="R29" s="513"/>
      <c r="S29" s="513"/>
      <c r="T29" s="513"/>
      <c r="U29" s="514"/>
      <c r="V29" s="8"/>
      <c r="W29" s="68"/>
      <c r="X29" s="8"/>
    </row>
    <row r="30" spans="1:241" s="30" customFormat="1" ht="15.75" x14ac:dyDescent="0.2">
      <c r="A30" s="57"/>
      <c r="B30" s="21"/>
      <c r="C30" s="71"/>
      <c r="D30" s="27"/>
      <c r="E30" s="27"/>
      <c r="F30" s="27"/>
      <c r="G30" s="216"/>
      <c r="H30" s="8"/>
      <c r="I30" s="72"/>
      <c r="J30" s="28"/>
      <c r="K30" s="21"/>
      <c r="L30" s="21"/>
      <c r="M30" s="21"/>
      <c r="N30" s="216"/>
      <c r="O30" s="21"/>
      <c r="P30" s="518"/>
      <c r="Q30" s="513"/>
      <c r="R30" s="513"/>
      <c r="S30" s="513"/>
      <c r="T30" s="513"/>
      <c r="U30" s="514"/>
      <c r="V30" s="8"/>
      <c r="W30" s="21"/>
      <c r="X30" s="8"/>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row>
    <row r="31" spans="1:241" x14ac:dyDescent="0.2">
      <c r="A31" s="73"/>
      <c r="B31" s="21"/>
      <c r="C31" s="74"/>
      <c r="D31" s="75"/>
      <c r="E31" s="75"/>
      <c r="F31" s="8"/>
      <c r="G31" s="215"/>
      <c r="H31" s="8"/>
      <c r="I31" s="69"/>
      <c r="J31" s="21"/>
      <c r="K31" s="21"/>
      <c r="L31" s="21"/>
      <c r="M31" s="21"/>
      <c r="N31" s="215"/>
      <c r="O31" s="21"/>
      <c r="P31" s="518"/>
      <c r="Q31" s="513"/>
      <c r="R31" s="513"/>
      <c r="S31" s="513"/>
      <c r="T31" s="513"/>
      <c r="U31" s="514"/>
      <c r="V31" s="8"/>
      <c r="W31" s="21"/>
      <c r="X31" s="8"/>
    </row>
    <row r="32" spans="1:241" ht="34.5" customHeight="1" x14ac:dyDescent="0.2">
      <c r="A32" s="860" t="s">
        <v>255</v>
      </c>
      <c r="B32" s="21"/>
      <c r="C32" s="62" t="s">
        <v>69</v>
      </c>
      <c r="D32" s="63" t="s">
        <v>60</v>
      </c>
      <c r="E32" s="8"/>
      <c r="F32" s="8"/>
      <c r="G32" s="215"/>
      <c r="H32" s="8"/>
      <c r="I32" s="62" t="s">
        <v>7</v>
      </c>
      <c r="J32" s="43" t="s">
        <v>62</v>
      </c>
      <c r="K32" s="21"/>
      <c r="L32" s="21"/>
      <c r="M32" s="21"/>
      <c r="N32" s="215"/>
      <c r="O32" s="21"/>
      <c r="P32" s="519" t="s">
        <v>74</v>
      </c>
      <c r="Q32" s="513"/>
      <c r="R32" s="513"/>
      <c r="S32" s="513"/>
      <c r="T32" s="513"/>
      <c r="U32" s="520" t="s">
        <v>74</v>
      </c>
      <c r="V32" s="8"/>
      <c r="W32" s="64"/>
      <c r="X32" s="8"/>
    </row>
    <row r="33" spans="1:241" ht="15.75" x14ac:dyDescent="0.25">
      <c r="A33" s="861"/>
      <c r="B33" s="21"/>
      <c r="C33" s="45" t="s">
        <v>71</v>
      </c>
      <c r="D33" s="46" t="s">
        <v>36</v>
      </c>
      <c r="E33" s="8"/>
      <c r="F33" s="8"/>
      <c r="G33" s="215"/>
      <c r="H33" s="8"/>
      <c r="I33" s="45" t="s">
        <v>8</v>
      </c>
      <c r="J33" s="46" t="s">
        <v>35</v>
      </c>
      <c r="K33" s="21"/>
      <c r="L33" s="21"/>
      <c r="M33" s="21"/>
      <c r="N33" s="215"/>
      <c r="O33" s="21"/>
      <c r="P33" s="507" t="s">
        <v>47</v>
      </c>
      <c r="Q33" s="513"/>
      <c r="R33" s="513"/>
      <c r="S33" s="513"/>
      <c r="T33" s="513"/>
      <c r="U33" s="517" t="s">
        <v>47</v>
      </c>
      <c r="V33" s="8"/>
      <c r="W33" s="22"/>
      <c r="X33" s="8"/>
    </row>
    <row r="34" spans="1:241" s="30" customFormat="1" ht="15.75" x14ac:dyDescent="0.25">
      <c r="A34" s="55" t="s">
        <v>5</v>
      </c>
      <c r="B34" s="21"/>
      <c r="C34" s="49" t="s">
        <v>73</v>
      </c>
      <c r="D34" s="50" t="s">
        <v>73</v>
      </c>
      <c r="E34" s="34"/>
      <c r="F34" s="59"/>
      <c r="G34" s="216"/>
      <c r="H34" s="8"/>
      <c r="I34" s="623"/>
      <c r="J34" s="624"/>
      <c r="K34" s="21"/>
      <c r="L34" s="21"/>
      <c r="M34" s="21"/>
      <c r="N34" s="216"/>
      <c r="O34" s="21"/>
      <c r="P34" s="648">
        <f>IF(D34="-",0,(D34*J34/100)+C34*I34)</f>
        <v>0</v>
      </c>
      <c r="Q34" s="513"/>
      <c r="R34" s="513"/>
      <c r="S34" s="513"/>
      <c r="T34" s="513"/>
      <c r="U34" s="647">
        <f>SUM(P34:P36)</f>
        <v>0</v>
      </c>
      <c r="V34" s="8"/>
      <c r="W34" s="47"/>
      <c r="X34" s="8"/>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row>
    <row r="35" spans="1:241" s="30" customFormat="1" ht="15.75" x14ac:dyDescent="0.25">
      <c r="A35" s="55" t="s">
        <v>66</v>
      </c>
      <c r="B35" s="21"/>
      <c r="C35" s="49" t="s">
        <v>73</v>
      </c>
      <c r="D35" s="50" t="s">
        <v>73</v>
      </c>
      <c r="E35" s="34"/>
      <c r="F35" s="59"/>
      <c r="G35" s="216"/>
      <c r="H35" s="8"/>
      <c r="I35" s="623"/>
      <c r="J35" s="624"/>
      <c r="K35" s="21"/>
      <c r="L35" s="21"/>
      <c r="M35" s="21"/>
      <c r="N35" s="216"/>
      <c r="O35" s="21"/>
      <c r="P35" s="648">
        <f>IF(D35="-",0,(D35*J35/100)+C35*I35)</f>
        <v>0</v>
      </c>
      <c r="Q35" s="513"/>
      <c r="R35" s="513"/>
      <c r="S35" s="513"/>
      <c r="T35" s="513"/>
      <c r="U35" s="514"/>
      <c r="V35" s="8"/>
      <c r="W35" s="47"/>
      <c r="X35" s="8"/>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row>
    <row r="36" spans="1:241" x14ac:dyDescent="0.2">
      <c r="A36" s="70" t="s">
        <v>6</v>
      </c>
      <c r="B36" s="21"/>
      <c r="C36" s="49"/>
      <c r="D36" s="50"/>
      <c r="E36" s="8"/>
      <c r="F36" s="8"/>
      <c r="G36" s="215"/>
      <c r="H36" s="8"/>
      <c r="I36" s="623"/>
      <c r="J36" s="624"/>
      <c r="K36" s="21"/>
      <c r="L36" s="21"/>
      <c r="M36" s="21"/>
      <c r="N36" s="215"/>
      <c r="O36" s="21"/>
      <c r="P36" s="648">
        <f>IF(D36="-",0,(D36*J36/100)+C36*I36)</f>
        <v>0</v>
      </c>
      <c r="Q36" s="513"/>
      <c r="R36" s="513"/>
      <c r="S36" s="513"/>
      <c r="T36" s="513"/>
      <c r="U36" s="514"/>
      <c r="V36" s="8"/>
      <c r="W36" s="68"/>
      <c r="X36" s="8"/>
    </row>
    <row r="37" spans="1:241" s="30" customFormat="1" ht="15.75" x14ac:dyDescent="0.2">
      <c r="A37" s="57"/>
      <c r="B37" s="21"/>
      <c r="C37" s="71"/>
      <c r="D37" s="27"/>
      <c r="E37" s="27"/>
      <c r="F37" s="27"/>
      <c r="G37" s="216"/>
      <c r="H37" s="8"/>
      <c r="I37" s="72"/>
      <c r="J37" s="28"/>
      <c r="K37" s="21"/>
      <c r="L37" s="21"/>
      <c r="M37" s="21"/>
      <c r="N37" s="216"/>
      <c r="O37" s="21"/>
      <c r="P37" s="518"/>
      <c r="Q37" s="513"/>
      <c r="R37" s="513"/>
      <c r="S37" s="513"/>
      <c r="T37" s="513"/>
      <c r="U37" s="514"/>
      <c r="V37" s="8"/>
      <c r="W37" s="21"/>
      <c r="X37" s="8"/>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row>
    <row r="38" spans="1:241" s="30" customFormat="1" ht="15.75" x14ac:dyDescent="0.2">
      <c r="A38" s="57"/>
      <c r="B38" s="21"/>
      <c r="C38" s="58"/>
      <c r="D38" s="56"/>
      <c r="E38" s="34"/>
      <c r="F38" s="59"/>
      <c r="G38" s="216"/>
      <c r="H38" s="8"/>
      <c r="I38" s="69"/>
      <c r="J38" s="21"/>
      <c r="K38" s="21"/>
      <c r="L38" s="21"/>
      <c r="M38" s="21"/>
      <c r="N38" s="216"/>
      <c r="O38" s="21"/>
      <c r="P38" s="518"/>
      <c r="Q38" s="513"/>
      <c r="R38" s="513"/>
      <c r="S38" s="513"/>
      <c r="T38" s="513"/>
      <c r="U38" s="514"/>
      <c r="V38" s="8"/>
      <c r="W38" s="21"/>
      <c r="X38" s="8"/>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row>
    <row r="39" spans="1:241" s="76" customFormat="1" ht="15.75" outlineLevel="1" x14ac:dyDescent="0.2">
      <c r="A39" s="40"/>
      <c r="B39" s="21"/>
      <c r="C39" s="24" t="s">
        <v>9</v>
      </c>
      <c r="D39" s="26"/>
      <c r="E39" s="21"/>
      <c r="F39" s="21"/>
      <c r="G39" s="216"/>
      <c r="H39" s="8"/>
      <c r="I39" s="24" t="s">
        <v>9</v>
      </c>
      <c r="J39" s="26"/>
      <c r="K39" s="21"/>
      <c r="L39" s="21"/>
      <c r="M39" s="21"/>
      <c r="N39" s="216"/>
      <c r="O39" s="21"/>
      <c r="P39" s="521" t="s">
        <v>2</v>
      </c>
      <c r="Q39" s="503"/>
      <c r="R39" s="503"/>
      <c r="S39" s="503"/>
      <c r="T39" s="503"/>
      <c r="U39" s="869" t="s">
        <v>75</v>
      </c>
      <c r="V39" s="21"/>
      <c r="W39" s="21"/>
      <c r="X39" s="21"/>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row>
    <row r="40" spans="1:241" s="76" customFormat="1" ht="15.75" outlineLevel="1" x14ac:dyDescent="0.2">
      <c r="A40" s="31" t="s">
        <v>256</v>
      </c>
      <c r="B40" s="21"/>
      <c r="C40" s="77" t="s">
        <v>59</v>
      </c>
      <c r="D40" s="78" t="s">
        <v>60</v>
      </c>
      <c r="E40" s="21"/>
      <c r="F40" s="21"/>
      <c r="G40" s="216"/>
      <c r="H40" s="8"/>
      <c r="I40" s="77" t="s">
        <v>76</v>
      </c>
      <c r="J40" s="78" t="s">
        <v>62</v>
      </c>
      <c r="K40" s="21"/>
      <c r="L40" s="21"/>
      <c r="M40" s="21"/>
      <c r="N40" s="216"/>
      <c r="O40" s="21"/>
      <c r="P40" s="522" t="s">
        <v>77</v>
      </c>
      <c r="Q40" s="503"/>
      <c r="R40" s="503"/>
      <c r="S40" s="503"/>
      <c r="T40" s="503"/>
      <c r="U40" s="870"/>
      <c r="V40" s="21"/>
      <c r="W40" s="34"/>
      <c r="X40" s="21"/>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row>
    <row r="41" spans="1:241" s="76" customFormat="1" ht="15.75" outlineLevel="1" x14ac:dyDescent="0.25">
      <c r="A41" s="79"/>
      <c r="B41" s="21"/>
      <c r="C41" s="77" t="s">
        <v>78</v>
      </c>
      <c r="D41" s="78" t="s">
        <v>79</v>
      </c>
      <c r="E41" s="21"/>
      <c r="F41" s="21"/>
      <c r="G41" s="216"/>
      <c r="H41" s="8"/>
      <c r="I41" s="80" t="s">
        <v>29</v>
      </c>
      <c r="J41" s="81" t="s">
        <v>35</v>
      </c>
      <c r="K41" s="21"/>
      <c r="L41" s="21"/>
      <c r="M41" s="21"/>
      <c r="N41" s="216"/>
      <c r="O41" s="21"/>
      <c r="P41" s="523" t="s">
        <v>47</v>
      </c>
      <c r="Q41" s="503"/>
      <c r="R41" s="503"/>
      <c r="S41" s="503"/>
      <c r="T41" s="503"/>
      <c r="U41" s="510" t="s">
        <v>47</v>
      </c>
      <c r="V41" s="21"/>
      <c r="W41" s="47"/>
      <c r="X41" s="21"/>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row>
    <row r="42" spans="1:241" s="76" customFormat="1" ht="15.75" outlineLevel="1" x14ac:dyDescent="0.2">
      <c r="A42" s="82" t="s">
        <v>3</v>
      </c>
      <c r="B42" s="21"/>
      <c r="C42" s="49"/>
      <c r="D42" s="50"/>
      <c r="E42" s="21"/>
      <c r="F42" s="21"/>
      <c r="G42" s="216"/>
      <c r="H42" s="8"/>
      <c r="I42" s="625"/>
      <c r="J42" s="622"/>
      <c r="K42" s="21"/>
      <c r="L42" s="21"/>
      <c r="M42" s="21"/>
      <c r="N42" s="216"/>
      <c r="O42" s="21"/>
      <c r="P42" s="648">
        <f t="shared" ref="P42:P48" si="2">IF(D42="-",0,(C42*I42*12)+(D42*J42/100))</f>
        <v>0</v>
      </c>
      <c r="Q42" s="503"/>
      <c r="R42" s="503"/>
      <c r="S42" s="503"/>
      <c r="T42" s="503"/>
      <c r="U42" s="647">
        <f>SUM(P42:P48)</f>
        <v>0</v>
      </c>
      <c r="V42" s="21"/>
      <c r="W42" s="68"/>
      <c r="X42" s="21"/>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row>
    <row r="43" spans="1:241" s="76" customFormat="1" outlineLevel="1" x14ac:dyDescent="0.2">
      <c r="A43" s="83" t="s">
        <v>64</v>
      </c>
      <c r="B43" s="21"/>
      <c r="C43" s="49"/>
      <c r="D43" s="50"/>
      <c r="E43" s="21"/>
      <c r="F43" s="21"/>
      <c r="G43" s="216"/>
      <c r="H43" s="8"/>
      <c r="I43" s="625"/>
      <c r="J43" s="622"/>
      <c r="K43" s="21"/>
      <c r="L43" s="21"/>
      <c r="M43" s="21"/>
      <c r="N43" s="216"/>
      <c r="O43" s="21"/>
      <c r="P43" s="648">
        <f t="shared" si="2"/>
        <v>0</v>
      </c>
      <c r="Q43" s="503"/>
      <c r="R43" s="503"/>
      <c r="S43" s="503"/>
      <c r="T43" s="503"/>
      <c r="U43" s="511"/>
      <c r="V43" s="21"/>
      <c r="W43" s="68"/>
      <c r="X43" s="21"/>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row>
    <row r="44" spans="1:241" s="76" customFormat="1" outlineLevel="1" x14ac:dyDescent="0.2">
      <c r="A44" s="55" t="s">
        <v>4</v>
      </c>
      <c r="B44" s="21"/>
      <c r="C44" s="49"/>
      <c r="D44" s="50"/>
      <c r="E44" s="21"/>
      <c r="F44" s="21"/>
      <c r="G44" s="216"/>
      <c r="H44" s="8"/>
      <c r="I44" s="625"/>
      <c r="J44" s="622"/>
      <c r="K44" s="21"/>
      <c r="L44" s="21"/>
      <c r="M44" s="21"/>
      <c r="N44" s="216"/>
      <c r="O44" s="21"/>
      <c r="P44" s="648">
        <f t="shared" si="2"/>
        <v>0</v>
      </c>
      <c r="Q44" s="503"/>
      <c r="R44" s="503"/>
      <c r="S44" s="503"/>
      <c r="T44" s="503"/>
      <c r="U44" s="511"/>
      <c r="V44" s="21"/>
      <c r="W44" s="68"/>
      <c r="X44" s="21"/>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row>
    <row r="45" spans="1:241" s="76" customFormat="1" outlineLevel="1" x14ac:dyDescent="0.2">
      <c r="A45" s="55" t="s">
        <v>65</v>
      </c>
      <c r="B45" s="21"/>
      <c r="C45" s="49"/>
      <c r="D45" s="50"/>
      <c r="E45" s="21"/>
      <c r="F45" s="21"/>
      <c r="G45" s="216"/>
      <c r="H45" s="8"/>
      <c r="I45" s="625"/>
      <c r="J45" s="622"/>
      <c r="K45" s="21"/>
      <c r="L45" s="21"/>
      <c r="M45" s="21"/>
      <c r="N45" s="216"/>
      <c r="O45" s="21"/>
      <c r="P45" s="648">
        <f t="shared" si="2"/>
        <v>0</v>
      </c>
      <c r="Q45" s="503"/>
      <c r="R45" s="503"/>
      <c r="S45" s="503"/>
      <c r="T45" s="503"/>
      <c r="U45" s="511"/>
      <c r="V45" s="21"/>
      <c r="W45" s="68"/>
      <c r="X45" s="21"/>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row>
    <row r="46" spans="1:241" s="76" customFormat="1" outlineLevel="1" x14ac:dyDescent="0.2">
      <c r="A46" s="55" t="s">
        <v>5</v>
      </c>
      <c r="B46" s="21"/>
      <c r="C46" s="49"/>
      <c r="D46" s="50"/>
      <c r="E46" s="21"/>
      <c r="F46" s="21"/>
      <c r="G46" s="216"/>
      <c r="H46" s="8"/>
      <c r="I46" s="625"/>
      <c r="J46" s="622"/>
      <c r="K46" s="21"/>
      <c r="L46" s="21"/>
      <c r="M46" s="21"/>
      <c r="N46" s="216"/>
      <c r="O46" s="21"/>
      <c r="P46" s="648">
        <f t="shared" si="2"/>
        <v>0</v>
      </c>
      <c r="Q46" s="503"/>
      <c r="R46" s="503"/>
      <c r="S46" s="503"/>
      <c r="T46" s="503"/>
      <c r="U46" s="511"/>
      <c r="V46" s="21"/>
      <c r="W46" s="68"/>
      <c r="X46" s="21"/>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row>
    <row r="47" spans="1:241" s="76" customFormat="1" outlineLevel="1" x14ac:dyDescent="0.2">
      <c r="A47" s="55" t="s">
        <v>66</v>
      </c>
      <c r="B47" s="21"/>
      <c r="C47" s="49"/>
      <c r="D47" s="50"/>
      <c r="E47" s="21"/>
      <c r="F47" s="21"/>
      <c r="G47" s="216"/>
      <c r="H47" s="8"/>
      <c r="I47" s="625"/>
      <c r="J47" s="622"/>
      <c r="K47" s="21"/>
      <c r="L47" s="21"/>
      <c r="M47" s="21"/>
      <c r="N47" s="216"/>
      <c r="O47" s="21"/>
      <c r="P47" s="648">
        <f t="shared" si="2"/>
        <v>0</v>
      </c>
      <c r="Q47" s="503"/>
      <c r="R47" s="503"/>
      <c r="S47" s="503"/>
      <c r="T47" s="503"/>
      <c r="U47" s="511"/>
      <c r="V47" s="21"/>
      <c r="W47" s="68"/>
      <c r="X47" s="21"/>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row>
    <row r="48" spans="1:241" s="76" customFormat="1" outlineLevel="1" x14ac:dyDescent="0.2">
      <c r="A48" s="55" t="s">
        <v>6</v>
      </c>
      <c r="B48" s="21"/>
      <c r="C48" s="49"/>
      <c r="D48" s="50"/>
      <c r="E48" s="21"/>
      <c r="F48" s="21"/>
      <c r="G48" s="216"/>
      <c r="H48" s="8"/>
      <c r="I48" s="625"/>
      <c r="J48" s="622"/>
      <c r="K48" s="21"/>
      <c r="L48" s="21"/>
      <c r="M48" s="21"/>
      <c r="N48" s="216"/>
      <c r="O48" s="21"/>
      <c r="P48" s="648">
        <f t="shared" si="2"/>
        <v>0</v>
      </c>
      <c r="Q48" s="503"/>
      <c r="R48" s="503"/>
      <c r="S48" s="503"/>
      <c r="T48" s="503"/>
      <c r="U48" s="511"/>
      <c r="V48" s="21"/>
      <c r="W48" s="68"/>
      <c r="X48" s="21"/>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row>
    <row r="49" spans="1:241" s="30" customFormat="1" ht="15.75" x14ac:dyDescent="0.2">
      <c r="A49" s="57"/>
      <c r="B49" s="8"/>
      <c r="C49" s="58"/>
      <c r="D49" s="56"/>
      <c r="E49" s="34"/>
      <c r="F49" s="59"/>
      <c r="G49" s="216"/>
      <c r="H49" s="8"/>
      <c r="I49" s="18"/>
      <c r="J49" s="8"/>
      <c r="K49" s="8"/>
      <c r="L49" s="8"/>
      <c r="M49" s="8"/>
      <c r="N49" s="216"/>
      <c r="O49" s="21"/>
      <c r="P49" s="512"/>
      <c r="Q49" s="513"/>
      <c r="R49" s="513"/>
      <c r="S49" s="513"/>
      <c r="T49" s="513"/>
      <c r="U49" s="514"/>
      <c r="V49" s="8"/>
      <c r="W49" s="8"/>
      <c r="X49" s="8"/>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row>
    <row r="50" spans="1:241" s="27" customFormat="1" x14ac:dyDescent="0.2">
      <c r="A50" s="84"/>
      <c r="B50" s="8"/>
      <c r="C50" s="71"/>
      <c r="E50" s="8"/>
      <c r="F50" s="8"/>
      <c r="G50" s="216"/>
      <c r="H50" s="8"/>
      <c r="I50" s="18"/>
      <c r="J50" s="8"/>
      <c r="K50" s="8"/>
      <c r="L50" s="8"/>
      <c r="M50" s="8"/>
      <c r="N50" s="216"/>
      <c r="O50" s="21"/>
      <c r="P50" s="512"/>
      <c r="Q50" s="513"/>
      <c r="R50" s="513"/>
      <c r="S50" s="513"/>
      <c r="T50" s="513"/>
      <c r="U50" s="514"/>
      <c r="V50" s="7"/>
      <c r="W50" s="21"/>
      <c r="X50" s="21"/>
      <c r="Y50" s="21"/>
      <c r="Z50" s="21"/>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row>
    <row r="51" spans="1:241" s="27" customFormat="1" ht="15.75" outlineLevel="1" x14ac:dyDescent="0.25">
      <c r="A51" s="40"/>
      <c r="B51" s="8"/>
      <c r="C51" s="85"/>
      <c r="D51" s="86" t="s">
        <v>10</v>
      </c>
      <c r="E51" s="87"/>
      <c r="F51" s="21"/>
      <c r="G51" s="216"/>
      <c r="H51" s="8"/>
      <c r="I51" s="85"/>
      <c r="J51" s="86" t="s">
        <v>10</v>
      </c>
      <c r="K51" s="87"/>
      <c r="L51" s="22"/>
      <c r="M51" s="22"/>
      <c r="N51" s="216"/>
      <c r="O51" s="21"/>
      <c r="P51" s="515" t="s">
        <v>2</v>
      </c>
      <c r="Q51" s="524" t="s">
        <v>2</v>
      </c>
      <c r="R51" s="524" t="s">
        <v>2</v>
      </c>
      <c r="S51" s="525"/>
      <c r="T51" s="525"/>
      <c r="U51" s="867" t="s">
        <v>80</v>
      </c>
      <c r="V51" s="7"/>
      <c r="W51" s="89"/>
      <c r="X51" s="89"/>
      <c r="Y51" s="89"/>
      <c r="Z51" s="89"/>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row>
    <row r="52" spans="1:241" s="27" customFormat="1" ht="31.5" outlineLevel="1" x14ac:dyDescent="0.25">
      <c r="A52" s="61" t="s">
        <v>257</v>
      </c>
      <c r="B52" s="8"/>
      <c r="C52" s="45" t="s">
        <v>81</v>
      </c>
      <c r="D52" s="46" t="s">
        <v>82</v>
      </c>
      <c r="E52" s="46" t="s">
        <v>83</v>
      </c>
      <c r="F52" s="90"/>
      <c r="G52" s="216"/>
      <c r="H52" s="8"/>
      <c r="I52" s="45" t="s">
        <v>81</v>
      </c>
      <c r="J52" s="46" t="s">
        <v>82</v>
      </c>
      <c r="K52" s="81" t="s">
        <v>83</v>
      </c>
      <c r="L52" s="22"/>
      <c r="M52" s="22"/>
      <c r="N52" s="216"/>
      <c r="O52" s="21"/>
      <c r="P52" s="516" t="s">
        <v>81</v>
      </c>
      <c r="Q52" s="526" t="s">
        <v>82</v>
      </c>
      <c r="R52" s="526" t="s">
        <v>83</v>
      </c>
      <c r="S52" s="527"/>
      <c r="T52" s="527"/>
      <c r="U52" s="868"/>
      <c r="V52" s="7"/>
      <c r="W52" s="29"/>
      <c r="X52" s="29"/>
      <c r="Y52" s="29"/>
      <c r="Z52" s="29"/>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row>
    <row r="53" spans="1:241" s="27" customFormat="1" ht="15.75" outlineLevel="1" x14ac:dyDescent="0.25">
      <c r="A53" s="44"/>
      <c r="B53" s="8"/>
      <c r="C53" s="45" t="s">
        <v>63</v>
      </c>
      <c r="D53" s="46" t="s">
        <v>63</v>
      </c>
      <c r="E53" s="46" t="s">
        <v>63</v>
      </c>
      <c r="F53" s="21"/>
      <c r="G53" s="216"/>
      <c r="H53" s="8"/>
      <c r="I53" s="45" t="s">
        <v>29</v>
      </c>
      <c r="J53" s="46" t="s">
        <v>29</v>
      </c>
      <c r="K53" s="46" t="s">
        <v>29</v>
      </c>
      <c r="L53" s="22"/>
      <c r="M53" s="22"/>
      <c r="N53" s="216"/>
      <c r="O53" s="21"/>
      <c r="P53" s="507" t="s">
        <v>47</v>
      </c>
      <c r="Q53" s="528" t="s">
        <v>47</v>
      </c>
      <c r="R53" s="508" t="s">
        <v>47</v>
      </c>
      <c r="S53" s="498"/>
      <c r="T53" s="498"/>
      <c r="U53" s="517" t="s">
        <v>47</v>
      </c>
      <c r="V53" s="7"/>
      <c r="W53" s="47"/>
      <c r="X53" s="47"/>
      <c r="Y53" s="47"/>
      <c r="Z53" s="4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row>
    <row r="54" spans="1:241" s="27" customFormat="1" ht="15.75" outlineLevel="1" x14ac:dyDescent="0.2">
      <c r="A54" s="48" t="s">
        <v>3</v>
      </c>
      <c r="B54" s="8"/>
      <c r="C54" s="49"/>
      <c r="D54" s="50"/>
      <c r="E54" s="50"/>
      <c r="F54" s="21"/>
      <c r="G54" s="216"/>
      <c r="H54" s="8"/>
      <c r="I54" s="625"/>
      <c r="J54" s="626"/>
      <c r="K54" s="626"/>
      <c r="L54" s="91"/>
      <c r="M54" s="8"/>
      <c r="N54" s="216"/>
      <c r="O54" s="21"/>
      <c r="P54" s="648">
        <f t="shared" ref="P54:R60" si="3">IF(C54="-",0,(C54*I54))</f>
        <v>0</v>
      </c>
      <c r="Q54" s="650">
        <f t="shared" si="3"/>
        <v>0</v>
      </c>
      <c r="R54" s="649">
        <f t="shared" si="3"/>
        <v>0</v>
      </c>
      <c r="S54" s="503"/>
      <c r="T54" s="503"/>
      <c r="U54" s="647">
        <f>SUM(P54:R60)</f>
        <v>0</v>
      </c>
      <c r="V54" s="7"/>
      <c r="W54" s="68"/>
      <c r="X54" s="68"/>
      <c r="Y54" s="68"/>
      <c r="Z54" s="68"/>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row>
    <row r="55" spans="1:241" s="27" customFormat="1" outlineLevel="1" x14ac:dyDescent="0.2">
      <c r="A55" s="52" t="s">
        <v>64</v>
      </c>
      <c r="B55" s="8"/>
      <c r="C55" s="49"/>
      <c r="D55" s="50"/>
      <c r="E55" s="50"/>
      <c r="F55" s="92"/>
      <c r="G55" s="216"/>
      <c r="H55" s="8"/>
      <c r="I55" s="625"/>
      <c r="J55" s="626"/>
      <c r="K55" s="626"/>
      <c r="L55" s="91"/>
      <c r="M55" s="8"/>
      <c r="N55" s="216"/>
      <c r="O55" s="21"/>
      <c r="P55" s="648">
        <f t="shared" si="3"/>
        <v>0</v>
      </c>
      <c r="Q55" s="650">
        <f t="shared" si="3"/>
        <v>0</v>
      </c>
      <c r="R55" s="649">
        <f t="shared" si="3"/>
        <v>0</v>
      </c>
      <c r="S55" s="503"/>
      <c r="T55" s="503"/>
      <c r="U55" s="514"/>
      <c r="V55" s="7"/>
      <c r="W55" s="68"/>
      <c r="X55" s="68"/>
      <c r="Y55" s="68"/>
      <c r="Z55" s="68"/>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row>
    <row r="56" spans="1:241" outlineLevel="1" x14ac:dyDescent="0.2">
      <c r="A56" s="53" t="s">
        <v>4</v>
      </c>
      <c r="B56" s="8"/>
      <c r="C56" s="49"/>
      <c r="D56" s="50"/>
      <c r="E56" s="50"/>
      <c r="F56" s="8"/>
      <c r="G56" s="215"/>
      <c r="H56" s="8"/>
      <c r="I56" s="625"/>
      <c r="J56" s="626"/>
      <c r="K56" s="626"/>
      <c r="L56" s="91"/>
      <c r="M56" s="8"/>
      <c r="N56" s="215"/>
      <c r="O56" s="21"/>
      <c r="P56" s="648">
        <f t="shared" si="3"/>
        <v>0</v>
      </c>
      <c r="Q56" s="650">
        <f t="shared" si="3"/>
        <v>0</v>
      </c>
      <c r="R56" s="649">
        <f t="shared" si="3"/>
        <v>0</v>
      </c>
      <c r="S56" s="503"/>
      <c r="T56" s="503"/>
      <c r="U56" s="514"/>
      <c r="W56" s="68"/>
      <c r="X56" s="68"/>
      <c r="Y56" s="68"/>
      <c r="Z56" s="68"/>
    </row>
    <row r="57" spans="1:241" s="27" customFormat="1" outlineLevel="1" x14ac:dyDescent="0.2">
      <c r="A57" s="53" t="s">
        <v>65</v>
      </c>
      <c r="B57" s="8"/>
      <c r="C57" s="49"/>
      <c r="D57" s="50"/>
      <c r="E57" s="50"/>
      <c r="F57" s="8"/>
      <c r="G57" s="216"/>
      <c r="H57" s="8"/>
      <c r="I57" s="625"/>
      <c r="J57" s="626"/>
      <c r="K57" s="626"/>
      <c r="L57" s="91"/>
      <c r="M57" s="8"/>
      <c r="N57" s="216"/>
      <c r="O57" s="21"/>
      <c r="P57" s="648">
        <f t="shared" si="3"/>
        <v>0</v>
      </c>
      <c r="Q57" s="650">
        <f t="shared" si="3"/>
        <v>0</v>
      </c>
      <c r="R57" s="649">
        <f t="shared" si="3"/>
        <v>0</v>
      </c>
      <c r="S57" s="503"/>
      <c r="T57" s="503"/>
      <c r="U57" s="514"/>
      <c r="V57" s="7"/>
      <c r="W57" s="68"/>
      <c r="X57" s="68"/>
      <c r="Y57" s="68"/>
      <c r="Z57" s="68"/>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row>
    <row r="58" spans="1:241" s="27" customFormat="1" outlineLevel="1" x14ac:dyDescent="0.2">
      <c r="A58" s="55" t="s">
        <v>5</v>
      </c>
      <c r="B58" s="8"/>
      <c r="C58" s="49"/>
      <c r="D58" s="50"/>
      <c r="E58" s="50"/>
      <c r="F58" s="8"/>
      <c r="G58" s="216"/>
      <c r="H58" s="8"/>
      <c r="I58" s="625"/>
      <c r="J58" s="626"/>
      <c r="K58" s="626"/>
      <c r="L58" s="8"/>
      <c r="M58" s="8"/>
      <c r="N58" s="216"/>
      <c r="O58" s="21"/>
      <c r="P58" s="648">
        <f t="shared" si="3"/>
        <v>0</v>
      </c>
      <c r="Q58" s="650">
        <f t="shared" si="3"/>
        <v>0</v>
      </c>
      <c r="R58" s="649">
        <f t="shared" si="3"/>
        <v>0</v>
      </c>
      <c r="S58" s="503"/>
      <c r="T58" s="503"/>
      <c r="U58" s="514"/>
      <c r="V58" s="7"/>
      <c r="W58" s="68"/>
      <c r="X58" s="68"/>
      <c r="Y58" s="68"/>
      <c r="Z58" s="68"/>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row>
    <row r="59" spans="1:241" s="27" customFormat="1" outlineLevel="1" x14ac:dyDescent="0.2">
      <c r="A59" s="55" t="s">
        <v>66</v>
      </c>
      <c r="B59" s="8"/>
      <c r="C59" s="49"/>
      <c r="D59" s="50"/>
      <c r="E59" s="50"/>
      <c r="F59" s="8"/>
      <c r="G59" s="216"/>
      <c r="H59" s="8"/>
      <c r="I59" s="625"/>
      <c r="J59" s="626"/>
      <c r="K59" s="626"/>
      <c r="L59" s="8"/>
      <c r="M59" s="8"/>
      <c r="N59" s="216"/>
      <c r="O59" s="21"/>
      <c r="P59" s="648">
        <f t="shared" si="3"/>
        <v>0</v>
      </c>
      <c r="Q59" s="650">
        <f t="shared" si="3"/>
        <v>0</v>
      </c>
      <c r="R59" s="649">
        <f t="shared" si="3"/>
        <v>0</v>
      </c>
      <c r="S59" s="503"/>
      <c r="T59" s="503"/>
      <c r="U59" s="514"/>
      <c r="V59" s="7"/>
      <c r="W59" s="68"/>
      <c r="X59" s="68"/>
      <c r="Y59" s="68"/>
      <c r="Z59" s="68"/>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row>
    <row r="60" spans="1:241" s="27" customFormat="1" outlineLevel="1" x14ac:dyDescent="0.2">
      <c r="A60" s="55" t="s">
        <v>6</v>
      </c>
      <c r="B60" s="8"/>
      <c r="C60" s="49"/>
      <c r="D60" s="50"/>
      <c r="E60" s="50"/>
      <c r="F60" s="8"/>
      <c r="G60" s="216"/>
      <c r="H60" s="8"/>
      <c r="I60" s="625"/>
      <c r="J60" s="626"/>
      <c r="K60" s="626"/>
      <c r="L60" s="8"/>
      <c r="M60" s="8"/>
      <c r="N60" s="216"/>
      <c r="O60" s="21"/>
      <c r="P60" s="648">
        <f t="shared" si="3"/>
        <v>0</v>
      </c>
      <c r="Q60" s="650">
        <f t="shared" si="3"/>
        <v>0</v>
      </c>
      <c r="R60" s="649">
        <f t="shared" si="3"/>
        <v>0</v>
      </c>
      <c r="S60" s="503"/>
      <c r="T60" s="503"/>
      <c r="U60" s="514"/>
      <c r="V60" s="7"/>
      <c r="W60" s="68"/>
      <c r="X60" s="68"/>
      <c r="Y60" s="68"/>
      <c r="Z60" s="68"/>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row>
    <row r="61" spans="1:241" s="30" customFormat="1" ht="15.75" x14ac:dyDescent="0.2">
      <c r="A61" s="57"/>
      <c r="B61" s="8"/>
      <c r="C61" s="71"/>
      <c r="D61" s="27"/>
      <c r="E61" s="27"/>
      <c r="F61" s="8"/>
      <c r="G61" s="216"/>
      <c r="H61" s="8"/>
      <c r="I61" s="71"/>
      <c r="J61" s="27"/>
      <c r="K61" s="8"/>
      <c r="L61" s="8"/>
      <c r="M61" s="8"/>
      <c r="N61" s="216"/>
      <c r="O61" s="21"/>
      <c r="P61" s="529"/>
      <c r="Q61" s="513"/>
      <c r="R61" s="513"/>
      <c r="S61" s="513"/>
      <c r="T61" s="513"/>
      <c r="U61" s="514"/>
      <c r="V61" s="7"/>
      <c r="W61" s="21"/>
      <c r="X61" s="21"/>
      <c r="Y61" s="21"/>
      <c r="Z61" s="21"/>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row>
    <row r="62" spans="1:241" x14ac:dyDescent="0.2">
      <c r="A62" s="73"/>
      <c r="B62" s="8"/>
      <c r="C62" s="18"/>
      <c r="D62" s="8"/>
      <c r="E62" s="8"/>
      <c r="F62" s="8"/>
      <c r="G62" s="215"/>
      <c r="H62" s="8"/>
      <c r="I62" s="18"/>
      <c r="J62" s="8"/>
      <c r="K62" s="8"/>
      <c r="L62" s="8"/>
      <c r="M62" s="8"/>
      <c r="N62" s="215"/>
      <c r="O62" s="21"/>
      <c r="P62" s="512"/>
      <c r="Q62" s="513"/>
      <c r="R62" s="513"/>
      <c r="S62" s="513"/>
      <c r="T62" s="513"/>
      <c r="U62" s="514"/>
      <c r="V62" s="8"/>
      <c r="W62" s="8"/>
      <c r="X62" s="8"/>
      <c r="Y62" s="8"/>
    </row>
    <row r="63" spans="1:241" ht="15.75" x14ac:dyDescent="0.2">
      <c r="A63" s="40"/>
      <c r="B63" s="8"/>
      <c r="C63" s="93"/>
      <c r="D63" s="94" t="s">
        <v>84</v>
      </c>
      <c r="E63" s="95"/>
      <c r="F63" s="96"/>
      <c r="G63" s="215"/>
      <c r="H63" s="8"/>
      <c r="I63" s="97" t="s">
        <v>85</v>
      </c>
      <c r="J63" s="98"/>
      <c r="K63" s="98"/>
      <c r="L63" s="8"/>
      <c r="M63" s="8"/>
      <c r="N63" s="215"/>
      <c r="O63" s="21"/>
      <c r="P63" s="871"/>
      <c r="Q63" s="873" t="s">
        <v>249</v>
      </c>
      <c r="R63" s="862"/>
      <c r="S63" s="513"/>
      <c r="T63" s="513"/>
      <c r="U63" s="876"/>
      <c r="V63" s="8"/>
      <c r="W63" s="8"/>
      <c r="X63" s="99"/>
      <c r="Y63" s="99"/>
      <c r="Z63" s="8"/>
    </row>
    <row r="64" spans="1:241" ht="31.5" x14ac:dyDescent="0.2">
      <c r="A64" s="61" t="s">
        <v>258</v>
      </c>
      <c r="B64" s="8"/>
      <c r="C64" s="889" t="s">
        <v>242</v>
      </c>
      <c r="D64" s="890"/>
      <c r="E64" s="891"/>
      <c r="F64" s="8"/>
      <c r="G64" s="215"/>
      <c r="H64" s="8"/>
      <c r="I64" s="100"/>
      <c r="J64" s="101" t="s">
        <v>242</v>
      </c>
      <c r="K64" s="101"/>
      <c r="L64" s="8"/>
      <c r="M64" s="8"/>
      <c r="N64" s="215"/>
      <c r="O64" s="21"/>
      <c r="P64" s="872"/>
      <c r="Q64" s="874"/>
      <c r="R64" s="875"/>
      <c r="S64" s="513"/>
      <c r="T64" s="527"/>
      <c r="U64" s="876"/>
      <c r="V64" s="8"/>
      <c r="W64" s="8"/>
      <c r="X64" s="102"/>
      <c r="Y64" s="99"/>
      <c r="Z64" s="8"/>
    </row>
    <row r="65" spans="1:26" ht="15.75" x14ac:dyDescent="0.25">
      <c r="A65" s="44"/>
      <c r="B65" s="8"/>
      <c r="C65" s="434"/>
      <c r="D65" s="46" t="s">
        <v>71</v>
      </c>
      <c r="E65" s="22"/>
      <c r="F65" s="8"/>
      <c r="G65" s="215"/>
      <c r="H65" s="8"/>
      <c r="I65" s="439"/>
      <c r="J65" s="103" t="s">
        <v>8</v>
      </c>
      <c r="K65" s="451"/>
      <c r="L65" s="8"/>
      <c r="M65" s="8"/>
      <c r="N65" s="215"/>
      <c r="O65" s="21"/>
      <c r="P65" s="530"/>
      <c r="Q65" s="531" t="s">
        <v>47</v>
      </c>
      <c r="R65" s="532"/>
      <c r="S65" s="513"/>
      <c r="T65" s="509"/>
      <c r="U65" s="499"/>
      <c r="V65" s="8"/>
      <c r="W65" s="8"/>
      <c r="X65" s="22"/>
      <c r="Y65" s="99"/>
      <c r="Z65" s="8"/>
    </row>
    <row r="66" spans="1:26" s="9" customFormat="1" ht="15.75" x14ac:dyDescent="0.25">
      <c r="A66" s="104" t="s">
        <v>12</v>
      </c>
      <c r="B66" s="21"/>
      <c r="C66" s="115"/>
      <c r="D66" s="106"/>
      <c r="E66" s="116"/>
      <c r="F66" s="21"/>
      <c r="G66" s="215"/>
      <c r="H66" s="8"/>
      <c r="I66" s="440"/>
      <c r="J66" s="627"/>
      <c r="K66" s="440"/>
      <c r="L66" s="21"/>
      <c r="M66" s="21"/>
      <c r="N66" s="215"/>
      <c r="O66" s="21"/>
      <c r="P66" s="533"/>
      <c r="Q66" s="655">
        <f>IF(D66="-",0,(D66*J66))</f>
        <v>0</v>
      </c>
      <c r="R66" s="534"/>
      <c r="S66" s="513"/>
      <c r="T66" s="509"/>
      <c r="U66" s="537"/>
      <c r="V66" s="8"/>
      <c r="W66" s="8"/>
      <c r="X66" s="47"/>
      <c r="Y66" s="89"/>
      <c r="Z66" s="21"/>
    </row>
    <row r="67" spans="1:26" ht="15.75" x14ac:dyDescent="0.25">
      <c r="A67" s="104" t="s">
        <v>46</v>
      </c>
      <c r="B67" s="8"/>
      <c r="C67" s="108"/>
      <c r="D67" s="106"/>
      <c r="E67" s="109"/>
      <c r="F67" s="8"/>
      <c r="G67" s="215"/>
      <c r="H67" s="8"/>
      <c r="I67" s="117"/>
      <c r="J67" s="627"/>
      <c r="K67" s="117"/>
      <c r="L67" s="8"/>
      <c r="M67" s="8"/>
      <c r="N67" s="215"/>
      <c r="O67" s="21"/>
      <c r="P67" s="535"/>
      <c r="Q67" s="655">
        <f>IF(D67="-",0,(D67*J67)*-1)</f>
        <v>0</v>
      </c>
      <c r="R67" s="534"/>
      <c r="S67" s="513"/>
      <c r="T67" s="509"/>
      <c r="U67" s="514"/>
      <c r="V67" s="8"/>
      <c r="W67" s="8"/>
      <c r="X67" s="22"/>
      <c r="Y67" s="99"/>
      <c r="Z67" s="8"/>
    </row>
    <row r="68" spans="1:26" s="9" customFormat="1" ht="15.75" x14ac:dyDescent="0.25">
      <c r="A68" s="104"/>
      <c r="B68" s="21"/>
      <c r="C68" s="108"/>
      <c r="D68" s="109"/>
      <c r="E68" s="109"/>
      <c r="F68" s="21"/>
      <c r="G68" s="215"/>
      <c r="H68" s="8"/>
      <c r="I68" s="117"/>
      <c r="J68" s="628"/>
      <c r="K68" s="117"/>
      <c r="L68" s="21"/>
      <c r="M68" s="21"/>
      <c r="N68" s="215"/>
      <c r="O68" s="21"/>
      <c r="P68" s="535"/>
      <c r="Q68" s="657"/>
      <c r="R68" s="534"/>
      <c r="S68" s="513"/>
      <c r="T68" s="509"/>
      <c r="U68" s="567" t="s">
        <v>2</v>
      </c>
      <c r="V68" s="8"/>
      <c r="W68" s="8"/>
      <c r="X68" s="47"/>
      <c r="Y68" s="89"/>
      <c r="Z68" s="21"/>
    </row>
    <row r="69" spans="1:26" ht="15.75" x14ac:dyDescent="0.25">
      <c r="A69" s="104" t="s">
        <v>13</v>
      </c>
      <c r="B69" s="8"/>
      <c r="C69" s="115"/>
      <c r="D69" s="106"/>
      <c r="E69" s="116"/>
      <c r="F69" s="8"/>
      <c r="G69" s="215"/>
      <c r="H69" s="8"/>
      <c r="I69" s="440"/>
      <c r="J69" s="627"/>
      <c r="K69" s="440"/>
      <c r="L69" s="8"/>
      <c r="M69" s="8"/>
      <c r="N69" s="215"/>
      <c r="O69" s="21"/>
      <c r="P69" s="533"/>
      <c r="Q69" s="655">
        <f>IF(D69="-",0,(D69*J69))</f>
        <v>0</v>
      </c>
      <c r="R69" s="534"/>
      <c r="S69" s="513"/>
      <c r="T69" s="509"/>
      <c r="U69" s="568" t="s">
        <v>250</v>
      </c>
      <c r="V69" s="8"/>
      <c r="W69" s="8"/>
      <c r="X69" s="22"/>
      <c r="Y69" s="99"/>
      <c r="Z69" s="8"/>
    </row>
    <row r="70" spans="1:26" s="9" customFormat="1" ht="15.75" x14ac:dyDescent="0.25">
      <c r="A70" s="104" t="s">
        <v>46</v>
      </c>
      <c r="B70" s="21"/>
      <c r="C70" s="108"/>
      <c r="D70" s="106"/>
      <c r="E70" s="109"/>
      <c r="F70" s="21"/>
      <c r="G70" s="215"/>
      <c r="H70" s="8"/>
      <c r="I70" s="440"/>
      <c r="J70" s="627"/>
      <c r="K70" s="117"/>
      <c r="L70" s="21"/>
      <c r="M70" s="21"/>
      <c r="N70" s="215"/>
      <c r="O70" s="21"/>
      <c r="P70" s="535"/>
      <c r="Q70" s="655">
        <f>IF(D70="-",0,(D70*J70)*-1)</f>
        <v>0</v>
      </c>
      <c r="R70" s="534"/>
      <c r="S70" s="513"/>
      <c r="T70" s="509"/>
      <c r="U70" s="569" t="s">
        <v>251</v>
      </c>
      <c r="V70" s="8"/>
      <c r="W70" s="8"/>
      <c r="X70" s="47"/>
      <c r="Y70" s="89"/>
      <c r="Z70" s="21"/>
    </row>
    <row r="71" spans="1:26" ht="15.75" x14ac:dyDescent="0.25">
      <c r="A71" s="110" t="s">
        <v>40</v>
      </c>
      <c r="B71" s="8"/>
      <c r="C71" s="108"/>
      <c r="D71" s="109"/>
      <c r="E71" s="109"/>
      <c r="F71" s="8"/>
      <c r="G71" s="215"/>
      <c r="H71" s="8"/>
      <c r="I71" s="117"/>
      <c r="J71" s="628"/>
      <c r="K71" s="117"/>
      <c r="L71" s="8"/>
      <c r="M71" s="8"/>
      <c r="N71" s="215"/>
      <c r="O71" s="21"/>
      <c r="P71" s="533"/>
      <c r="Q71" s="658"/>
      <c r="R71" s="534"/>
      <c r="S71" s="513"/>
      <c r="T71" s="509"/>
      <c r="U71" s="510" t="s">
        <v>47</v>
      </c>
      <c r="V71" s="8"/>
      <c r="W71" s="8"/>
      <c r="X71" s="22"/>
      <c r="Y71" s="99"/>
      <c r="Z71" s="8"/>
    </row>
    <row r="72" spans="1:26" ht="15.75" x14ac:dyDescent="0.25">
      <c r="A72" s="104" t="s">
        <v>14</v>
      </c>
      <c r="B72" s="8"/>
      <c r="C72" s="115"/>
      <c r="D72" s="106"/>
      <c r="E72" s="116"/>
      <c r="F72" s="8"/>
      <c r="G72" s="215"/>
      <c r="H72" s="8"/>
      <c r="I72" s="440"/>
      <c r="J72" s="627"/>
      <c r="K72" s="440"/>
      <c r="L72" s="8"/>
      <c r="M72" s="8"/>
      <c r="N72" s="215"/>
      <c r="O72" s="21"/>
      <c r="P72" s="533"/>
      <c r="Q72" s="655">
        <f>IF(D72="-",0,(D72*J72))</f>
        <v>0</v>
      </c>
      <c r="R72" s="534"/>
      <c r="S72" s="513"/>
      <c r="T72" s="509"/>
      <c r="U72" s="647">
        <f>SUM(Q66:Q116)</f>
        <v>0</v>
      </c>
      <c r="V72" s="8"/>
      <c r="W72" s="8"/>
      <c r="X72" s="22"/>
      <c r="Y72" s="99"/>
      <c r="Z72" s="8"/>
    </row>
    <row r="73" spans="1:26" ht="15.75" x14ac:dyDescent="0.25">
      <c r="A73" s="104" t="s">
        <v>46</v>
      </c>
      <c r="B73" s="8"/>
      <c r="C73" s="108"/>
      <c r="D73" s="106"/>
      <c r="E73" s="109"/>
      <c r="F73" s="8"/>
      <c r="G73" s="215"/>
      <c r="H73" s="8"/>
      <c r="I73" s="440"/>
      <c r="J73" s="627"/>
      <c r="K73" s="117"/>
      <c r="L73" s="8"/>
      <c r="M73" s="8"/>
      <c r="N73" s="215"/>
      <c r="O73" s="21"/>
      <c r="P73" s="535"/>
      <c r="Q73" s="655">
        <f>IF(D73="-",0,(D73*J73)*-1)</f>
        <v>0</v>
      </c>
      <c r="R73" s="534"/>
      <c r="S73" s="513"/>
      <c r="T73" s="509"/>
      <c r="U73" s="537"/>
      <c r="V73" s="8"/>
      <c r="W73" s="8"/>
      <c r="X73" s="22"/>
      <c r="Y73" s="99"/>
      <c r="Z73" s="8"/>
    </row>
    <row r="74" spans="1:26" ht="15.75" x14ac:dyDescent="0.25">
      <c r="A74" s="104"/>
      <c r="B74" s="8"/>
      <c r="C74" s="108"/>
      <c r="D74" s="109"/>
      <c r="E74" s="109"/>
      <c r="F74" s="8"/>
      <c r="G74" s="215"/>
      <c r="H74" s="8"/>
      <c r="I74" s="117"/>
      <c r="J74" s="628"/>
      <c r="K74" s="117"/>
      <c r="L74" s="8"/>
      <c r="M74" s="8"/>
      <c r="N74" s="215"/>
      <c r="O74" s="21"/>
      <c r="P74" s="535"/>
      <c r="Q74" s="659"/>
      <c r="R74" s="534"/>
      <c r="S74" s="513"/>
      <c r="T74" s="509"/>
      <c r="U74" s="514"/>
      <c r="V74" s="8"/>
      <c r="W74" s="8"/>
      <c r="X74" s="22"/>
      <c r="Y74" s="99"/>
      <c r="Z74" s="8"/>
    </row>
    <row r="75" spans="1:26" s="9" customFormat="1" ht="15.75" x14ac:dyDescent="0.25">
      <c r="A75" s="104" t="s">
        <v>41</v>
      </c>
      <c r="B75" s="21"/>
      <c r="C75" s="108"/>
      <c r="D75" s="109"/>
      <c r="E75" s="109"/>
      <c r="F75" s="21"/>
      <c r="G75" s="215"/>
      <c r="H75" s="8"/>
      <c r="I75" s="117"/>
      <c r="J75" s="628" t="s">
        <v>40</v>
      </c>
      <c r="K75" s="117" t="s">
        <v>40</v>
      </c>
      <c r="L75" s="21"/>
      <c r="M75" s="21"/>
      <c r="N75" s="215"/>
      <c r="O75" s="21"/>
      <c r="P75" s="535"/>
      <c r="Q75" s="660" t="s">
        <v>40</v>
      </c>
      <c r="R75" s="534"/>
      <c r="S75" s="513"/>
      <c r="T75" s="509"/>
      <c r="U75" s="570"/>
      <c r="V75" s="8"/>
      <c r="W75" s="8"/>
      <c r="X75" s="47"/>
      <c r="Y75" s="89"/>
      <c r="Z75" s="21"/>
    </row>
    <row r="76" spans="1:26" ht="15.75" x14ac:dyDescent="0.25">
      <c r="A76" s="104" t="s">
        <v>87</v>
      </c>
      <c r="B76" s="8"/>
      <c r="C76" s="108"/>
      <c r="D76" s="106"/>
      <c r="E76" s="109"/>
      <c r="F76" s="8"/>
      <c r="G76" s="215"/>
      <c r="H76" s="8"/>
      <c r="I76" s="117"/>
      <c r="J76" s="627"/>
      <c r="K76" s="117"/>
      <c r="L76" s="8"/>
      <c r="M76" s="8"/>
      <c r="N76" s="215"/>
      <c r="O76" s="21"/>
      <c r="P76" s="533"/>
      <c r="Q76" s="655">
        <f>IF(D76="-",0,(D76*J76)*-1)</f>
        <v>0</v>
      </c>
      <c r="R76" s="534"/>
      <c r="S76" s="513"/>
      <c r="T76" s="509"/>
      <c r="U76" s="570"/>
      <c r="V76" s="8"/>
      <c r="W76" s="8"/>
      <c r="X76" s="22"/>
      <c r="Y76" s="99"/>
      <c r="Z76" s="8"/>
    </row>
    <row r="77" spans="1:26" ht="15.75" x14ac:dyDescent="0.25">
      <c r="A77" s="104" t="s">
        <v>88</v>
      </c>
      <c r="B77" s="8"/>
      <c r="C77" s="115"/>
      <c r="D77" s="432"/>
      <c r="E77" s="109"/>
      <c r="F77" s="107"/>
      <c r="G77" s="20"/>
      <c r="H77" s="8"/>
      <c r="I77" s="21"/>
      <c r="J77" s="627"/>
      <c r="K77" s="117"/>
      <c r="L77" s="8"/>
      <c r="M77" s="8"/>
      <c r="N77" s="215"/>
      <c r="O77" s="21"/>
      <c r="P77" s="533"/>
      <c r="Q77" s="661"/>
      <c r="R77" s="534"/>
      <c r="S77" s="513"/>
      <c r="T77" s="509"/>
      <c r="U77" s="537"/>
      <c r="V77" s="8"/>
      <c r="W77" s="8"/>
      <c r="X77" s="22"/>
      <c r="Y77" s="99"/>
      <c r="Z77" s="8"/>
    </row>
    <row r="78" spans="1:26" ht="15.75" x14ac:dyDescent="0.25">
      <c r="A78" s="689" t="s">
        <v>286</v>
      </c>
      <c r="B78" s="8"/>
      <c r="C78" s="108"/>
      <c r="D78" s="109"/>
      <c r="E78" s="109"/>
      <c r="F78" s="468"/>
      <c r="G78" s="20"/>
      <c r="H78" s="8"/>
      <c r="I78" s="440"/>
      <c r="J78" s="628"/>
      <c r="K78" s="117"/>
      <c r="L78" s="8"/>
      <c r="M78" s="8"/>
      <c r="N78" s="215"/>
      <c r="O78" s="21"/>
      <c r="P78" s="533"/>
      <c r="Q78" s="662"/>
      <c r="R78" s="534"/>
      <c r="S78" s="513"/>
      <c r="T78" s="509"/>
      <c r="U78" s="537"/>
      <c r="V78" s="8"/>
      <c r="W78" s="8"/>
      <c r="X78" s="22"/>
      <c r="Y78" s="99"/>
      <c r="Z78" s="8"/>
    </row>
    <row r="79" spans="1:26" ht="15.75" x14ac:dyDescent="0.25">
      <c r="A79" s="265" t="s">
        <v>73</v>
      </c>
      <c r="B79" s="8"/>
      <c r="C79" s="115"/>
      <c r="D79" s="106"/>
      <c r="E79" s="116"/>
      <c r="F79" s="468"/>
      <c r="G79" s="20"/>
      <c r="H79" s="8"/>
      <c r="I79" s="440"/>
      <c r="J79" s="627"/>
      <c r="K79" s="440"/>
      <c r="L79" s="8"/>
      <c r="M79" s="8"/>
      <c r="N79" s="215"/>
      <c r="O79" s="21"/>
      <c r="P79" s="533"/>
      <c r="Q79" s="655">
        <f t="shared" ref="Q79:Q83" si="4">IF(D79="-",0,(D79*J79))</f>
        <v>0</v>
      </c>
      <c r="R79" s="534"/>
      <c r="S79" s="513"/>
      <c r="T79" s="509"/>
      <c r="U79" s="537"/>
      <c r="V79" s="8"/>
      <c r="W79" s="8"/>
      <c r="X79" s="22"/>
      <c r="Y79" s="99"/>
      <c r="Z79" s="8"/>
    </row>
    <row r="80" spans="1:26" ht="15.75" x14ac:dyDescent="0.25">
      <c r="A80" s="265" t="s">
        <v>73</v>
      </c>
      <c r="B80" s="8"/>
      <c r="C80" s="115"/>
      <c r="D80" s="106"/>
      <c r="E80" s="116"/>
      <c r="F80" s="109"/>
      <c r="G80" s="215"/>
      <c r="H80" s="8"/>
      <c r="I80" s="440"/>
      <c r="J80" s="627"/>
      <c r="K80" s="440"/>
      <c r="L80" s="8"/>
      <c r="M80" s="8"/>
      <c r="N80" s="215"/>
      <c r="O80" s="21"/>
      <c r="P80" s="533"/>
      <c r="Q80" s="655">
        <f t="shared" si="4"/>
        <v>0</v>
      </c>
      <c r="R80" s="534"/>
      <c r="S80" s="513"/>
      <c r="T80" s="509"/>
      <c r="U80" s="537"/>
      <c r="V80" s="8"/>
      <c r="W80" s="8"/>
      <c r="X80" s="22"/>
      <c r="Y80" s="99"/>
      <c r="Z80" s="8"/>
    </row>
    <row r="81" spans="1:26" ht="15.75" x14ac:dyDescent="0.25">
      <c r="A81" s="265" t="s">
        <v>73</v>
      </c>
      <c r="B81" s="8"/>
      <c r="C81" s="115"/>
      <c r="D81" s="106"/>
      <c r="E81" s="116"/>
      <c r="F81" s="109"/>
      <c r="G81" s="215"/>
      <c r="H81" s="8"/>
      <c r="I81" s="440"/>
      <c r="J81" s="627"/>
      <c r="K81" s="440"/>
      <c r="L81" s="8"/>
      <c r="M81" s="8"/>
      <c r="N81" s="215"/>
      <c r="O81" s="21"/>
      <c r="P81" s="533"/>
      <c r="Q81" s="655">
        <f t="shared" si="4"/>
        <v>0</v>
      </c>
      <c r="R81" s="534"/>
      <c r="S81" s="513"/>
      <c r="T81" s="509"/>
      <c r="U81" s="537"/>
      <c r="V81" s="8"/>
      <c r="W81" s="8"/>
      <c r="X81" s="22"/>
      <c r="Y81" s="99"/>
      <c r="Z81" s="8"/>
    </row>
    <row r="82" spans="1:26" ht="15.75" x14ac:dyDescent="0.25">
      <c r="A82" s="265" t="s">
        <v>73</v>
      </c>
      <c r="B82" s="8"/>
      <c r="C82" s="115"/>
      <c r="D82" s="106"/>
      <c r="E82" s="116"/>
      <c r="F82" s="109"/>
      <c r="G82" s="215"/>
      <c r="H82" s="8"/>
      <c r="I82" s="440"/>
      <c r="J82" s="627"/>
      <c r="K82" s="440"/>
      <c r="L82" s="8"/>
      <c r="M82" s="8"/>
      <c r="N82" s="215"/>
      <c r="O82" s="21"/>
      <c r="P82" s="533"/>
      <c r="Q82" s="655">
        <f t="shared" si="4"/>
        <v>0</v>
      </c>
      <c r="R82" s="534"/>
      <c r="S82" s="513"/>
      <c r="T82" s="509"/>
      <c r="U82" s="537"/>
      <c r="V82" s="8"/>
      <c r="W82" s="8"/>
      <c r="X82" s="22"/>
      <c r="Y82" s="99"/>
      <c r="Z82" s="8"/>
    </row>
    <row r="83" spans="1:26" ht="15.75" x14ac:dyDescent="0.25">
      <c r="A83" s="265" t="s">
        <v>73</v>
      </c>
      <c r="B83" s="8"/>
      <c r="C83" s="115"/>
      <c r="D83" s="106"/>
      <c r="E83" s="116"/>
      <c r="F83" s="109"/>
      <c r="G83" s="215"/>
      <c r="H83" s="8"/>
      <c r="I83" s="440"/>
      <c r="J83" s="627"/>
      <c r="K83" s="440"/>
      <c r="L83" s="8"/>
      <c r="M83" s="8"/>
      <c r="N83" s="215"/>
      <c r="O83" s="21"/>
      <c r="P83" s="533"/>
      <c r="Q83" s="655">
        <f t="shared" si="4"/>
        <v>0</v>
      </c>
      <c r="R83" s="534"/>
      <c r="S83" s="513"/>
      <c r="T83" s="509"/>
      <c r="U83" s="514"/>
      <c r="V83" s="8"/>
      <c r="W83" s="8"/>
      <c r="X83" s="22"/>
      <c r="Y83" s="99"/>
      <c r="Z83" s="8"/>
    </row>
    <row r="84" spans="1:26" s="9" customFormat="1" ht="15.75" x14ac:dyDescent="0.25">
      <c r="A84" s="114"/>
      <c r="B84" s="21"/>
      <c r="C84" s="115"/>
      <c r="D84" s="116"/>
      <c r="E84" s="116"/>
      <c r="F84" s="117"/>
      <c r="G84" s="215"/>
      <c r="H84" s="21"/>
      <c r="I84" s="440"/>
      <c r="J84" s="117"/>
      <c r="K84" s="113"/>
      <c r="L84" s="21"/>
      <c r="M84" s="21"/>
      <c r="N84" s="215"/>
      <c r="O84" s="21"/>
      <c r="P84" s="533"/>
      <c r="Q84" s="534"/>
      <c r="R84" s="534"/>
      <c r="S84" s="503"/>
      <c r="T84" s="509"/>
      <c r="U84" s="537"/>
      <c r="V84" s="21"/>
      <c r="W84" s="21"/>
      <c r="X84" s="47"/>
      <c r="Y84" s="89"/>
      <c r="Z84" s="21"/>
    </row>
    <row r="85" spans="1:26" ht="15.75" x14ac:dyDescent="0.25">
      <c r="A85" s="118"/>
      <c r="B85" s="8"/>
      <c r="C85" s="115"/>
      <c r="D85" s="109"/>
      <c r="E85" s="117"/>
      <c r="F85" s="109"/>
      <c r="G85" s="215"/>
      <c r="H85" s="8"/>
      <c r="I85" s="452"/>
      <c r="J85" s="109"/>
      <c r="K85" s="113"/>
      <c r="L85" s="8"/>
      <c r="M85" s="8"/>
      <c r="N85" s="215"/>
      <c r="O85" s="21"/>
      <c r="P85" s="538"/>
      <c r="Q85" s="534"/>
      <c r="R85" s="534"/>
      <c r="S85" s="513"/>
      <c r="T85" s="509"/>
      <c r="U85" s="514"/>
      <c r="V85" s="8"/>
      <c r="W85" s="8"/>
      <c r="X85" s="22"/>
      <c r="Y85" s="99"/>
      <c r="Z85" s="8"/>
    </row>
    <row r="86" spans="1:26" ht="31.5" outlineLevel="1" x14ac:dyDescent="0.25">
      <c r="A86" s="863" t="s">
        <v>259</v>
      </c>
      <c r="B86" s="8"/>
      <c r="C86" s="62" t="s">
        <v>223</v>
      </c>
      <c r="D86" s="109"/>
      <c r="E86" s="109"/>
      <c r="F86" s="109"/>
      <c r="G86" s="215"/>
      <c r="H86" s="8"/>
      <c r="I86" s="42" t="s">
        <v>62</v>
      </c>
      <c r="J86" s="109"/>
      <c r="K86" s="113"/>
      <c r="L86" s="8"/>
      <c r="M86" s="8"/>
      <c r="N86" s="215"/>
      <c r="O86" s="21"/>
      <c r="P86" s="519" t="s">
        <v>89</v>
      </c>
      <c r="Q86" s="534"/>
      <c r="R86" s="534"/>
      <c r="S86" s="513"/>
      <c r="T86" s="509"/>
      <c r="U86" s="514"/>
      <c r="V86" s="8"/>
      <c r="W86" s="8"/>
      <c r="X86" s="22"/>
      <c r="Y86" s="99"/>
      <c r="Z86" s="8"/>
    </row>
    <row r="87" spans="1:26" ht="15.75" outlineLevel="1" x14ac:dyDescent="0.25">
      <c r="A87" s="864"/>
      <c r="B87" s="8"/>
      <c r="C87" s="45" t="s">
        <v>71</v>
      </c>
      <c r="D87" s="109"/>
      <c r="E87" s="109"/>
      <c r="F87" s="109"/>
      <c r="G87" s="215"/>
      <c r="H87" s="8"/>
      <c r="I87" s="45" t="s">
        <v>35</v>
      </c>
      <c r="J87" s="109"/>
      <c r="K87" s="113"/>
      <c r="L87" s="8"/>
      <c r="M87" s="8"/>
      <c r="N87" s="215"/>
      <c r="O87" s="21"/>
      <c r="P87" s="507" t="s">
        <v>47</v>
      </c>
      <c r="Q87" s="534"/>
      <c r="R87" s="534"/>
      <c r="S87" s="513"/>
      <c r="T87" s="509"/>
      <c r="U87" s="514"/>
      <c r="V87" s="8"/>
      <c r="W87" s="8"/>
      <c r="X87" s="22"/>
      <c r="Y87" s="99"/>
      <c r="Z87" s="8"/>
    </row>
    <row r="88" spans="1:26" ht="15.75" outlineLevel="1" x14ac:dyDescent="0.25">
      <c r="A88" s="396" t="s">
        <v>90</v>
      </c>
      <c r="B88" s="8"/>
      <c r="C88" s="119"/>
      <c r="D88" s="109"/>
      <c r="E88" s="109"/>
      <c r="F88" s="109"/>
      <c r="G88" s="215"/>
      <c r="H88" s="8"/>
      <c r="I88" s="621"/>
      <c r="J88" s="109"/>
      <c r="K88" s="113"/>
      <c r="L88" s="8"/>
      <c r="M88" s="8"/>
      <c r="N88" s="215"/>
      <c r="O88" s="21"/>
      <c r="P88" s="648">
        <f>IF(C88="-",0,(C88))</f>
        <v>0</v>
      </c>
      <c r="Q88" s="534"/>
      <c r="R88" s="534"/>
      <c r="S88" s="513"/>
      <c r="T88" s="509"/>
      <c r="U88" s="514"/>
      <c r="V88" s="8"/>
      <c r="W88" s="8"/>
      <c r="X88" s="22"/>
      <c r="Y88" s="99"/>
      <c r="Z88" s="8"/>
    </row>
    <row r="89" spans="1:26" s="9" customFormat="1" ht="15.75" outlineLevel="1" x14ac:dyDescent="0.25">
      <c r="A89" s="396" t="s">
        <v>91</v>
      </c>
      <c r="B89" s="21"/>
      <c r="C89" s="120"/>
      <c r="D89" s="121"/>
      <c r="E89" s="117"/>
      <c r="F89" s="117"/>
      <c r="G89" s="215"/>
      <c r="H89" s="21"/>
      <c r="I89" s="621"/>
      <c r="J89" s="117"/>
      <c r="K89" s="113"/>
      <c r="L89" s="21"/>
      <c r="M89" s="21"/>
      <c r="N89" s="215"/>
      <c r="O89" s="21"/>
      <c r="P89" s="648">
        <f>IF(C89="-",0,(C89))</f>
        <v>0</v>
      </c>
      <c r="Q89" s="534"/>
      <c r="R89" s="534"/>
      <c r="S89" s="503"/>
      <c r="T89" s="509"/>
      <c r="U89" s="511"/>
      <c r="V89" s="21"/>
      <c r="W89" s="21"/>
      <c r="X89" s="47"/>
      <c r="Y89" s="89"/>
      <c r="Z89" s="21"/>
    </row>
    <row r="90" spans="1:26" s="9" customFormat="1" ht="15.75" x14ac:dyDescent="0.25">
      <c r="A90" s="118"/>
      <c r="B90" s="21"/>
      <c r="C90" s="122"/>
      <c r="D90" s="121"/>
      <c r="E90" s="117"/>
      <c r="F90" s="117"/>
      <c r="G90" s="215"/>
      <c r="H90" s="21"/>
      <c r="I90" s="123"/>
      <c r="J90" s="124"/>
      <c r="K90" s="124"/>
      <c r="L90" s="124"/>
      <c r="M90" s="124"/>
      <c r="N90" s="215"/>
      <c r="O90" s="21"/>
      <c r="P90" s="529"/>
      <c r="Q90" s="534"/>
      <c r="R90" s="534"/>
      <c r="S90" s="503"/>
      <c r="T90" s="509"/>
      <c r="U90" s="511"/>
      <c r="V90" s="21"/>
      <c r="W90" s="21"/>
      <c r="X90" s="47"/>
      <c r="Y90" s="89"/>
      <c r="Z90" s="21"/>
    </row>
    <row r="91" spans="1:26" ht="15.75" x14ac:dyDescent="0.25">
      <c r="A91" s="125"/>
      <c r="B91" s="8"/>
      <c r="C91" s="108"/>
      <c r="D91" s="109"/>
      <c r="E91" s="109"/>
      <c r="F91" s="109"/>
      <c r="G91" s="215"/>
      <c r="H91" s="8"/>
      <c r="I91" s="108"/>
      <c r="J91" s="109"/>
      <c r="K91" s="109"/>
      <c r="L91" s="109"/>
      <c r="M91" s="109"/>
      <c r="N91" s="215"/>
      <c r="O91" s="21"/>
      <c r="P91" s="512"/>
      <c r="Q91" s="534"/>
      <c r="R91" s="534"/>
      <c r="S91" s="513"/>
      <c r="T91" s="509"/>
      <c r="U91" s="537"/>
      <c r="V91" s="8"/>
      <c r="W91" s="8"/>
      <c r="X91" s="22"/>
      <c r="Y91" s="99"/>
      <c r="Z91" s="8"/>
    </row>
    <row r="92" spans="1:26" ht="15.75" x14ac:dyDescent="0.25">
      <c r="A92" s="40"/>
      <c r="B92" s="8"/>
      <c r="C92" s="93"/>
      <c r="D92" s="126"/>
      <c r="E92" s="126"/>
      <c r="F92" s="126"/>
      <c r="G92" s="217"/>
      <c r="H92" s="8"/>
      <c r="I92" s="892" t="s">
        <v>85</v>
      </c>
      <c r="J92" s="893"/>
      <c r="K92" s="893"/>
      <c r="L92" s="894"/>
      <c r="M92" s="467"/>
      <c r="N92" s="224"/>
      <c r="O92" s="21"/>
      <c r="P92" s="512"/>
      <c r="Q92" s="513"/>
      <c r="R92" s="513"/>
      <c r="S92" s="513"/>
      <c r="T92" s="509"/>
      <c r="U92" s="537"/>
      <c r="V92" s="8"/>
      <c r="W92" s="8"/>
      <c r="X92" s="22"/>
      <c r="Y92" s="99"/>
      <c r="Z92" s="8"/>
    </row>
    <row r="93" spans="1:26" ht="31.5" x14ac:dyDescent="0.2">
      <c r="A93" s="61" t="s">
        <v>260</v>
      </c>
      <c r="B93" s="8"/>
      <c r="C93" s="128" t="s">
        <v>242</v>
      </c>
      <c r="D93" s="129"/>
      <c r="E93" s="129"/>
      <c r="F93" s="129"/>
      <c r="G93" s="218"/>
      <c r="H93" s="8"/>
      <c r="I93" s="879" t="s">
        <v>86</v>
      </c>
      <c r="J93" s="880"/>
      <c r="K93" s="880"/>
      <c r="L93" s="881"/>
      <c r="M93" s="466"/>
      <c r="N93" s="225"/>
      <c r="O93" s="21"/>
      <c r="P93" s="512"/>
      <c r="Q93" s="873" t="s">
        <v>245</v>
      </c>
      <c r="R93" s="862"/>
      <c r="S93" s="513"/>
      <c r="T93" s="527"/>
      <c r="U93" s="514"/>
      <c r="V93" s="8"/>
      <c r="W93" s="8"/>
      <c r="X93" s="102"/>
      <c r="Y93" s="99"/>
      <c r="Z93" s="8"/>
    </row>
    <row r="94" spans="1:26" ht="47.25" x14ac:dyDescent="0.2">
      <c r="A94" s="61"/>
      <c r="B94" s="8"/>
      <c r="C94" s="130" t="s">
        <v>92</v>
      </c>
      <c r="D94" s="131" t="s">
        <v>93</v>
      </c>
      <c r="E94" s="131" t="s">
        <v>94</v>
      </c>
      <c r="F94" s="131" t="s">
        <v>95</v>
      </c>
      <c r="G94" s="219"/>
      <c r="H94" s="8"/>
      <c r="I94" s="130" t="s">
        <v>92</v>
      </c>
      <c r="J94" s="131" t="s">
        <v>93</v>
      </c>
      <c r="K94" s="131" t="s">
        <v>94</v>
      </c>
      <c r="L94" s="442" t="s">
        <v>95</v>
      </c>
      <c r="M94" s="438"/>
      <c r="N94" s="219"/>
      <c r="O94" s="21"/>
      <c r="P94" s="512"/>
      <c r="Q94" s="882"/>
      <c r="R94" s="862"/>
      <c r="S94" s="513"/>
      <c r="T94" s="527"/>
      <c r="U94" s="514"/>
      <c r="V94" s="8"/>
      <c r="W94" s="8"/>
      <c r="X94" s="102"/>
      <c r="Y94" s="99"/>
      <c r="Z94" s="8"/>
    </row>
    <row r="95" spans="1:26" ht="15.75" x14ac:dyDescent="0.25">
      <c r="A95" s="44"/>
      <c r="B95" s="8"/>
      <c r="C95" s="132" t="s">
        <v>71</v>
      </c>
      <c r="D95" s="81" t="s">
        <v>71</v>
      </c>
      <c r="E95" s="81" t="s">
        <v>71</v>
      </c>
      <c r="F95" s="81" t="s">
        <v>71</v>
      </c>
      <c r="G95" s="220"/>
      <c r="H95" s="8"/>
      <c r="I95" s="133" t="s">
        <v>8</v>
      </c>
      <c r="J95" s="103" t="s">
        <v>8</v>
      </c>
      <c r="K95" s="103" t="s">
        <v>8</v>
      </c>
      <c r="L95" s="103" t="s">
        <v>8</v>
      </c>
      <c r="M95" s="439"/>
      <c r="N95" s="226"/>
      <c r="O95" s="21"/>
      <c r="P95" s="512"/>
      <c r="Q95" s="531" t="s">
        <v>47</v>
      </c>
      <c r="R95" s="532"/>
      <c r="S95" s="513"/>
      <c r="T95" s="509"/>
      <c r="U95" s="514"/>
      <c r="V95" s="8"/>
      <c r="W95" s="8"/>
      <c r="X95" s="22"/>
      <c r="Y95" s="99"/>
      <c r="Z95" s="8"/>
    </row>
    <row r="96" spans="1:26" ht="15.75" x14ac:dyDescent="0.25">
      <c r="A96" s="135" t="s">
        <v>15</v>
      </c>
      <c r="B96" s="8"/>
      <c r="C96" s="105"/>
      <c r="D96" s="136"/>
      <c r="E96" s="136"/>
      <c r="F96" s="136"/>
      <c r="G96" s="221"/>
      <c r="H96" s="8"/>
      <c r="I96" s="629"/>
      <c r="J96" s="630"/>
      <c r="K96" s="630"/>
      <c r="L96" s="627"/>
      <c r="M96" s="440"/>
      <c r="N96" s="227"/>
      <c r="O96" s="21"/>
      <c r="P96" s="512"/>
      <c r="Q96" s="655">
        <f t="shared" ref="Q96:Q110" si="5">IF(C96="-",0,(C96*I96+D96*J96+E96*K96+F96*L96))</f>
        <v>0</v>
      </c>
      <c r="R96" s="534"/>
      <c r="S96" s="513"/>
      <c r="T96" s="509"/>
      <c r="U96" s="514"/>
      <c r="V96" s="8"/>
      <c r="W96" s="8"/>
      <c r="X96" s="22"/>
      <c r="Y96" s="99"/>
      <c r="Z96" s="8"/>
    </row>
    <row r="97" spans="1:26" ht="15.75" x14ac:dyDescent="0.25">
      <c r="A97" s="135" t="s">
        <v>16</v>
      </c>
      <c r="B97" s="8"/>
      <c r="C97" s="105"/>
      <c r="D97" s="136"/>
      <c r="E97" s="136"/>
      <c r="F97" s="136"/>
      <c r="G97" s="221"/>
      <c r="H97" s="8"/>
      <c r="I97" s="629"/>
      <c r="J97" s="630"/>
      <c r="K97" s="630"/>
      <c r="L97" s="627"/>
      <c r="M97" s="440"/>
      <c r="N97" s="227"/>
      <c r="O97" s="21"/>
      <c r="P97" s="512"/>
      <c r="Q97" s="655">
        <f t="shared" si="5"/>
        <v>0</v>
      </c>
      <c r="R97" s="534"/>
      <c r="S97" s="513"/>
      <c r="T97" s="509"/>
      <c r="U97" s="514"/>
      <c r="V97" s="8"/>
      <c r="W97" s="8"/>
      <c r="X97" s="22"/>
      <c r="Y97" s="99"/>
      <c r="Z97" s="8"/>
    </row>
    <row r="98" spans="1:26" ht="15.75" x14ac:dyDescent="0.25">
      <c r="A98" s="135" t="s">
        <v>17</v>
      </c>
      <c r="B98" s="8"/>
      <c r="C98" s="213"/>
      <c r="D98" s="137"/>
      <c r="E98" s="106"/>
      <c r="F98" s="106"/>
      <c r="G98" s="221"/>
      <c r="H98" s="8"/>
      <c r="I98" s="629"/>
      <c r="J98" s="630"/>
      <c r="K98" s="630"/>
      <c r="L98" s="627"/>
      <c r="M98" s="440"/>
      <c r="N98" s="227"/>
      <c r="O98" s="21"/>
      <c r="P98" s="512"/>
      <c r="Q98" s="655">
        <f t="shared" si="5"/>
        <v>0</v>
      </c>
      <c r="R98" s="534"/>
      <c r="S98" s="513"/>
      <c r="T98" s="509"/>
      <c r="U98" s="514"/>
      <c r="V98" s="8"/>
      <c r="W98" s="8"/>
      <c r="X98" s="22"/>
      <c r="Y98" s="99"/>
      <c r="Z98" s="8"/>
    </row>
    <row r="99" spans="1:26" ht="15.75" x14ac:dyDescent="0.25">
      <c r="A99" s="135" t="s">
        <v>18</v>
      </c>
      <c r="B99" s="8"/>
      <c r="C99" s="213"/>
      <c r="D99" s="137"/>
      <c r="E99" s="106"/>
      <c r="F99" s="106"/>
      <c r="G99" s="221"/>
      <c r="H99" s="8"/>
      <c r="I99" s="629"/>
      <c r="J99" s="630"/>
      <c r="K99" s="630"/>
      <c r="L99" s="627"/>
      <c r="M99" s="440"/>
      <c r="N99" s="227"/>
      <c r="O99" s="21"/>
      <c r="P99" s="512"/>
      <c r="Q99" s="655">
        <f t="shared" si="5"/>
        <v>0</v>
      </c>
      <c r="R99" s="534"/>
      <c r="S99" s="513"/>
      <c r="T99" s="509"/>
      <c r="U99" s="514"/>
      <c r="V99" s="8"/>
      <c r="W99" s="8"/>
      <c r="X99" s="22"/>
      <c r="Y99" s="99"/>
      <c r="Z99" s="8"/>
    </row>
    <row r="100" spans="1:26" ht="15.75" x14ac:dyDescent="0.25">
      <c r="A100" s="135" t="s">
        <v>19</v>
      </c>
      <c r="B100" s="8"/>
      <c r="C100" s="213"/>
      <c r="D100" s="137"/>
      <c r="E100" s="106"/>
      <c r="F100" s="106"/>
      <c r="G100" s="221"/>
      <c r="H100" s="8"/>
      <c r="I100" s="629"/>
      <c r="J100" s="630"/>
      <c r="K100" s="630"/>
      <c r="L100" s="627"/>
      <c r="M100" s="440"/>
      <c r="N100" s="227"/>
      <c r="O100" s="21"/>
      <c r="P100" s="512"/>
      <c r="Q100" s="655">
        <f t="shared" si="5"/>
        <v>0</v>
      </c>
      <c r="R100" s="534"/>
      <c r="S100" s="513"/>
      <c r="T100" s="509"/>
      <c r="U100" s="514"/>
      <c r="V100" s="8"/>
      <c r="W100" s="8"/>
      <c r="X100" s="22"/>
      <c r="Y100" s="99"/>
      <c r="Z100" s="8"/>
    </row>
    <row r="101" spans="1:26" ht="15.75" x14ac:dyDescent="0.25">
      <c r="A101" s="135" t="s">
        <v>20</v>
      </c>
      <c r="B101" s="8"/>
      <c r="C101" s="213"/>
      <c r="D101" s="137"/>
      <c r="E101" s="106"/>
      <c r="F101" s="106"/>
      <c r="G101" s="221"/>
      <c r="H101" s="8"/>
      <c r="I101" s="629"/>
      <c r="J101" s="630"/>
      <c r="K101" s="630"/>
      <c r="L101" s="627"/>
      <c r="M101" s="440"/>
      <c r="N101" s="227"/>
      <c r="O101" s="21"/>
      <c r="P101" s="512"/>
      <c r="Q101" s="655">
        <f t="shared" si="5"/>
        <v>0</v>
      </c>
      <c r="R101" s="534"/>
      <c r="S101" s="513"/>
      <c r="T101" s="509"/>
      <c r="U101" s="537"/>
      <c r="V101" s="8"/>
      <c r="W101" s="8"/>
      <c r="X101" s="22"/>
      <c r="Y101" s="99"/>
      <c r="Z101" s="8"/>
    </row>
    <row r="102" spans="1:26" ht="15.75" x14ac:dyDescent="0.25">
      <c r="A102" s="135" t="s">
        <v>21</v>
      </c>
      <c r="B102" s="8"/>
      <c r="C102" s="213"/>
      <c r="D102" s="137"/>
      <c r="E102" s="106"/>
      <c r="F102" s="106"/>
      <c r="G102" s="221"/>
      <c r="H102" s="8"/>
      <c r="I102" s="629"/>
      <c r="J102" s="630"/>
      <c r="K102" s="630"/>
      <c r="L102" s="627"/>
      <c r="M102" s="440"/>
      <c r="N102" s="227"/>
      <c r="O102" s="21"/>
      <c r="P102" s="512"/>
      <c r="Q102" s="655">
        <f t="shared" si="5"/>
        <v>0</v>
      </c>
      <c r="R102" s="534"/>
      <c r="S102" s="513"/>
      <c r="T102" s="509"/>
      <c r="U102" s="537"/>
      <c r="V102" s="8"/>
      <c r="W102" s="8"/>
      <c r="X102" s="22"/>
      <c r="Y102" s="99"/>
      <c r="Z102" s="8"/>
    </row>
    <row r="103" spans="1:26" s="10" customFormat="1" ht="15.75" x14ac:dyDescent="0.25">
      <c r="A103" s="138" t="s">
        <v>96</v>
      </c>
      <c r="B103" s="20"/>
      <c r="C103" s="213"/>
      <c r="D103" s="137"/>
      <c r="E103" s="106"/>
      <c r="F103" s="106"/>
      <c r="G103" s="221"/>
      <c r="H103" s="20"/>
      <c r="I103" s="631"/>
      <c r="J103" s="632"/>
      <c r="K103" s="633"/>
      <c r="L103" s="633"/>
      <c r="M103" s="441"/>
      <c r="N103" s="228"/>
      <c r="O103" s="20"/>
      <c r="P103" s="539"/>
      <c r="Q103" s="655">
        <f t="shared" si="5"/>
        <v>0</v>
      </c>
      <c r="R103" s="534"/>
      <c r="S103" s="540"/>
      <c r="T103" s="541"/>
      <c r="U103" s="542"/>
      <c r="V103" s="20"/>
      <c r="W103" s="20"/>
      <c r="X103" s="14"/>
      <c r="Y103" s="139"/>
      <c r="Z103" s="20"/>
    </row>
    <row r="104" spans="1:26" s="10" customFormat="1" ht="30.75" x14ac:dyDescent="0.25">
      <c r="A104" s="437" t="s">
        <v>239</v>
      </c>
      <c r="B104" s="20"/>
      <c r="C104" s="105"/>
      <c r="D104" s="106"/>
      <c r="E104" s="106"/>
      <c r="F104" s="106"/>
      <c r="G104" s="221"/>
      <c r="H104" s="20"/>
      <c r="I104" s="631"/>
      <c r="J104" s="632"/>
      <c r="K104" s="633"/>
      <c r="L104" s="633"/>
      <c r="M104" s="441"/>
      <c r="N104" s="228"/>
      <c r="O104" s="20"/>
      <c r="P104" s="539"/>
      <c r="Q104" s="655">
        <f t="shared" si="5"/>
        <v>0</v>
      </c>
      <c r="R104" s="534"/>
      <c r="S104" s="540"/>
      <c r="T104" s="541"/>
      <c r="U104" s="542"/>
      <c r="V104" s="20"/>
      <c r="W104" s="20"/>
      <c r="X104" s="14"/>
      <c r="Y104" s="139"/>
      <c r="Z104" s="20"/>
    </row>
    <row r="105" spans="1:26" s="10" customFormat="1" ht="30.75" x14ac:dyDescent="0.25">
      <c r="A105" s="437" t="s">
        <v>240</v>
      </c>
      <c r="B105" s="20"/>
      <c r="C105" s="105"/>
      <c r="D105" s="106"/>
      <c r="E105" s="137"/>
      <c r="F105" s="445"/>
      <c r="G105" s="443"/>
      <c r="H105" s="20"/>
      <c r="I105" s="631"/>
      <c r="J105" s="632"/>
      <c r="K105" s="633"/>
      <c r="L105" s="633"/>
      <c r="M105" s="441"/>
      <c r="N105" s="228"/>
      <c r="O105" s="20"/>
      <c r="P105" s="539"/>
      <c r="Q105" s="655">
        <f t="shared" si="5"/>
        <v>0</v>
      </c>
      <c r="R105" s="534"/>
      <c r="S105" s="540"/>
      <c r="T105" s="541"/>
      <c r="U105" s="542"/>
      <c r="V105" s="20"/>
      <c r="W105" s="20"/>
      <c r="X105" s="14"/>
      <c r="Y105" s="139"/>
      <c r="Z105" s="20"/>
    </row>
    <row r="106" spans="1:26" ht="15.75" x14ac:dyDescent="0.25">
      <c r="A106" s="135" t="s">
        <v>22</v>
      </c>
      <c r="B106" s="8"/>
      <c r="C106" s="444"/>
      <c r="D106" s="432"/>
      <c r="E106" s="433"/>
      <c r="F106" s="446"/>
      <c r="G106" s="443"/>
      <c r="H106" s="8"/>
      <c r="I106" s="634"/>
      <c r="J106" s="635"/>
      <c r="K106" s="636"/>
      <c r="L106" s="636"/>
      <c r="M106" s="117"/>
      <c r="N106" s="228"/>
      <c r="O106" s="21"/>
      <c r="P106" s="512"/>
      <c r="Q106" s="655">
        <f t="shared" si="5"/>
        <v>0</v>
      </c>
      <c r="R106" s="534"/>
      <c r="S106" s="513"/>
      <c r="T106" s="509"/>
      <c r="U106" s="537"/>
      <c r="V106" s="8"/>
      <c r="W106" s="8"/>
      <c r="X106" s="22"/>
      <c r="Y106" s="99"/>
      <c r="Z106" s="8"/>
    </row>
    <row r="107" spans="1:26" ht="15.75" x14ac:dyDescent="0.25">
      <c r="A107" s="135" t="s">
        <v>42</v>
      </c>
      <c r="B107" s="8"/>
      <c r="C107" s="444"/>
      <c r="D107" s="432"/>
      <c r="E107" s="433"/>
      <c r="F107" s="446"/>
      <c r="G107" s="140"/>
      <c r="H107" s="8"/>
      <c r="I107" s="631"/>
      <c r="J107" s="632"/>
      <c r="K107" s="632"/>
      <c r="L107" s="632"/>
      <c r="M107" s="440"/>
      <c r="N107" s="222"/>
      <c r="O107" s="21"/>
      <c r="P107" s="512"/>
      <c r="Q107" s="655">
        <f t="shared" si="5"/>
        <v>0</v>
      </c>
      <c r="R107" s="534"/>
      <c r="S107" s="513"/>
      <c r="T107" s="509"/>
      <c r="U107" s="537"/>
      <c r="V107" s="8"/>
      <c r="W107" s="8"/>
      <c r="X107" s="22"/>
      <c r="Y107" s="99"/>
      <c r="Z107" s="8"/>
    </row>
    <row r="108" spans="1:26" ht="15.75" customHeight="1" x14ac:dyDescent="0.25">
      <c r="A108" s="135" t="s">
        <v>43</v>
      </c>
      <c r="B108" s="8"/>
      <c r="C108" s="444"/>
      <c r="D108" s="432"/>
      <c r="E108" s="433"/>
      <c r="F108" s="446"/>
      <c r="G108" s="140"/>
      <c r="H108" s="8"/>
      <c r="I108" s="631"/>
      <c r="J108" s="632"/>
      <c r="K108" s="632"/>
      <c r="L108" s="632"/>
      <c r="M108" s="440"/>
      <c r="N108" s="222"/>
      <c r="O108" s="21"/>
      <c r="P108" s="512"/>
      <c r="Q108" s="655">
        <f t="shared" si="5"/>
        <v>0</v>
      </c>
      <c r="R108" s="543"/>
      <c r="S108" s="513"/>
      <c r="T108" s="509"/>
      <c r="U108" s="514"/>
      <c r="V108" s="8"/>
      <c r="W108" s="8"/>
      <c r="X108" s="22"/>
      <c r="Y108" s="99"/>
      <c r="Z108" s="8"/>
    </row>
    <row r="109" spans="1:26" ht="15.75" x14ac:dyDescent="0.25">
      <c r="A109" s="135" t="s">
        <v>44</v>
      </c>
      <c r="B109" s="8"/>
      <c r="C109" s="444"/>
      <c r="D109" s="432"/>
      <c r="E109" s="433"/>
      <c r="F109" s="446"/>
      <c r="G109" s="140"/>
      <c r="H109" s="8"/>
      <c r="I109" s="631"/>
      <c r="J109" s="632"/>
      <c r="K109" s="632"/>
      <c r="L109" s="632"/>
      <c r="M109" s="440"/>
      <c r="N109" s="222"/>
      <c r="O109" s="21"/>
      <c r="P109" s="512"/>
      <c r="Q109" s="655">
        <f t="shared" si="5"/>
        <v>0</v>
      </c>
      <c r="R109" s="543"/>
      <c r="S109" s="513"/>
      <c r="T109" s="509"/>
      <c r="U109" s="514"/>
      <c r="V109" s="8"/>
      <c r="W109" s="8"/>
      <c r="X109" s="22"/>
      <c r="Y109" s="99"/>
      <c r="Z109" s="8"/>
    </row>
    <row r="110" spans="1:26" ht="15.75" x14ac:dyDescent="0.25">
      <c r="A110" s="135" t="s">
        <v>45</v>
      </c>
      <c r="B110" s="8"/>
      <c r="C110" s="444"/>
      <c r="D110" s="432"/>
      <c r="E110" s="433"/>
      <c r="F110" s="446"/>
      <c r="G110" s="140"/>
      <c r="H110" s="8"/>
      <c r="I110" s="631"/>
      <c r="J110" s="632"/>
      <c r="K110" s="632"/>
      <c r="L110" s="632"/>
      <c r="M110" s="440"/>
      <c r="N110" s="222"/>
      <c r="O110" s="21"/>
      <c r="P110" s="512"/>
      <c r="Q110" s="655">
        <f t="shared" si="5"/>
        <v>0</v>
      </c>
      <c r="R110" s="543"/>
      <c r="S110" s="513"/>
      <c r="T110" s="509"/>
      <c r="U110" s="514"/>
      <c r="V110" s="8"/>
      <c r="W110" s="8"/>
      <c r="X110" s="22"/>
      <c r="Y110" s="99"/>
      <c r="Z110" s="8"/>
    </row>
    <row r="111" spans="1:26" ht="30.75" x14ac:dyDescent="0.25">
      <c r="A111" s="688" t="s">
        <v>285</v>
      </c>
      <c r="B111" s="8"/>
      <c r="C111" s="111"/>
      <c r="D111" s="109"/>
      <c r="E111" s="109"/>
      <c r="F111" s="447"/>
      <c r="G111" s="140"/>
      <c r="H111" s="8"/>
      <c r="I111" s="637"/>
      <c r="J111" s="638"/>
      <c r="K111" s="638"/>
      <c r="L111" s="638"/>
      <c r="M111" s="140"/>
      <c r="N111" s="222"/>
      <c r="O111" s="21"/>
      <c r="P111" s="512"/>
      <c r="Q111" s="656"/>
      <c r="R111" s="543"/>
      <c r="S111" s="513"/>
      <c r="T111" s="509"/>
      <c r="U111" s="514"/>
      <c r="V111" s="8"/>
      <c r="W111" s="8"/>
      <c r="X111" s="22"/>
      <c r="Y111" s="99"/>
      <c r="Z111" s="8"/>
    </row>
    <row r="112" spans="1:26" ht="15.75" x14ac:dyDescent="0.25">
      <c r="A112" s="265" t="s">
        <v>73</v>
      </c>
      <c r="B112" s="8"/>
      <c r="C112" s="105"/>
      <c r="D112" s="136"/>
      <c r="E112" s="136"/>
      <c r="F112" s="136"/>
      <c r="G112" s="221"/>
      <c r="H112" s="8"/>
      <c r="I112" s="629"/>
      <c r="J112" s="630"/>
      <c r="K112" s="630"/>
      <c r="L112" s="630"/>
      <c r="M112" s="454"/>
      <c r="N112" s="227"/>
      <c r="O112" s="21"/>
      <c r="P112" s="512"/>
      <c r="Q112" s="655">
        <f>IF(C112="-",0,(C112*I112+D112*J112+E112*K112+F112*L112))</f>
        <v>0</v>
      </c>
      <c r="R112" s="534"/>
      <c r="S112" s="513"/>
      <c r="T112" s="509"/>
      <c r="U112" s="514"/>
      <c r="V112" s="8"/>
      <c r="W112" s="8"/>
      <c r="X112" s="22"/>
      <c r="Y112" s="99"/>
      <c r="Z112" s="8"/>
    </row>
    <row r="113" spans="1:241" ht="15.75" x14ac:dyDescent="0.25">
      <c r="A113" s="265" t="s">
        <v>73</v>
      </c>
      <c r="B113" s="8"/>
      <c r="C113" s="105"/>
      <c r="D113" s="136"/>
      <c r="E113" s="136"/>
      <c r="F113" s="136"/>
      <c r="G113" s="221"/>
      <c r="H113" s="8"/>
      <c r="I113" s="629"/>
      <c r="J113" s="630"/>
      <c r="K113" s="630"/>
      <c r="L113" s="630"/>
      <c r="M113" s="454"/>
      <c r="N113" s="227"/>
      <c r="O113" s="21"/>
      <c r="P113" s="512"/>
      <c r="Q113" s="655">
        <f>IF(C113="-",0,(C113*I113+D113*J113+E113*K113+F113*L113))</f>
        <v>0</v>
      </c>
      <c r="R113" s="534"/>
      <c r="S113" s="513"/>
      <c r="T113" s="509"/>
      <c r="U113" s="514"/>
      <c r="V113" s="8"/>
      <c r="W113" s="8"/>
      <c r="X113" s="22"/>
      <c r="Y113" s="99"/>
      <c r="Z113" s="8"/>
    </row>
    <row r="114" spans="1:241" ht="15.75" x14ac:dyDescent="0.25">
      <c r="A114" s="265" t="s">
        <v>73</v>
      </c>
      <c r="B114" s="8"/>
      <c r="C114" s="105"/>
      <c r="D114" s="136"/>
      <c r="E114" s="136"/>
      <c r="F114" s="136"/>
      <c r="G114" s="221"/>
      <c r="H114" s="8"/>
      <c r="I114" s="629"/>
      <c r="J114" s="630"/>
      <c r="K114" s="630"/>
      <c r="L114" s="630"/>
      <c r="M114" s="454"/>
      <c r="N114" s="227"/>
      <c r="O114" s="21"/>
      <c r="P114" s="512"/>
      <c r="Q114" s="655">
        <f>IF(C114="-",0,(C114*I114+D114*J114+E114*K114+F114*L114))</f>
        <v>0</v>
      </c>
      <c r="R114" s="534"/>
      <c r="S114" s="513"/>
      <c r="T114" s="509"/>
      <c r="U114" s="514"/>
      <c r="V114" s="8"/>
      <c r="W114" s="8"/>
      <c r="X114" s="22"/>
      <c r="Y114" s="99"/>
      <c r="Z114" s="8"/>
    </row>
    <row r="115" spans="1:241" ht="15.75" x14ac:dyDescent="0.25">
      <c r="A115" s="265" t="s">
        <v>73</v>
      </c>
      <c r="B115" s="8"/>
      <c r="C115" s="105"/>
      <c r="D115" s="136"/>
      <c r="E115" s="136"/>
      <c r="F115" s="136"/>
      <c r="G115" s="221"/>
      <c r="H115" s="8"/>
      <c r="I115" s="629"/>
      <c r="J115" s="630"/>
      <c r="K115" s="630"/>
      <c r="L115" s="630"/>
      <c r="M115" s="454"/>
      <c r="N115" s="227"/>
      <c r="O115" s="21"/>
      <c r="P115" s="512"/>
      <c r="Q115" s="655">
        <f>IF(C115="-",0,(C115*I115+D115*J115+E115*K115+F115*L115))</f>
        <v>0</v>
      </c>
      <c r="R115" s="534"/>
      <c r="S115" s="513"/>
      <c r="T115" s="509"/>
      <c r="U115" s="514"/>
      <c r="V115" s="8"/>
      <c r="W115" s="8"/>
      <c r="X115" s="22"/>
      <c r="Y115" s="99"/>
      <c r="Z115" s="8"/>
    </row>
    <row r="116" spans="1:241" ht="15.75" x14ac:dyDescent="0.25">
      <c r="A116" s="265" t="s">
        <v>73</v>
      </c>
      <c r="B116" s="8"/>
      <c r="C116" s="105"/>
      <c r="D116" s="136"/>
      <c r="E116" s="136"/>
      <c r="F116" s="136"/>
      <c r="G116" s="221"/>
      <c r="H116" s="8"/>
      <c r="I116" s="629"/>
      <c r="J116" s="630"/>
      <c r="K116" s="630"/>
      <c r="L116" s="630"/>
      <c r="M116" s="454"/>
      <c r="N116" s="227"/>
      <c r="O116" s="21"/>
      <c r="P116" s="512"/>
      <c r="Q116" s="655">
        <f>IF(C116="-",0,(C116*I116+D116*J116+E116*K116+F116*L116))</f>
        <v>0</v>
      </c>
      <c r="R116" s="534"/>
      <c r="S116" s="513"/>
      <c r="T116" s="509"/>
      <c r="U116" s="514"/>
      <c r="V116" s="8"/>
      <c r="W116" s="8"/>
      <c r="X116" s="22"/>
      <c r="Y116" s="99"/>
      <c r="Z116" s="8"/>
    </row>
    <row r="117" spans="1:241" s="30" customFormat="1" ht="15.75" x14ac:dyDescent="0.2">
      <c r="A117" s="57"/>
      <c r="B117" s="27"/>
      <c r="C117" s="71"/>
      <c r="D117" s="27"/>
      <c r="E117" s="27"/>
      <c r="F117" s="27"/>
      <c r="G117" s="216"/>
      <c r="H117" s="8"/>
      <c r="I117" s="71"/>
      <c r="J117" s="27"/>
      <c r="K117" s="27"/>
      <c r="L117" s="27"/>
      <c r="M117" s="27"/>
      <c r="N117" s="215"/>
      <c r="O117" s="21"/>
      <c r="P117" s="512"/>
      <c r="Q117" s="513"/>
      <c r="R117" s="513"/>
      <c r="S117" s="513"/>
      <c r="T117" s="513"/>
      <c r="U117" s="514"/>
      <c r="V117" s="7"/>
      <c r="W117" s="8"/>
      <c r="X117" s="21"/>
      <c r="Y117" s="21"/>
      <c r="Z117" s="21"/>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row>
    <row r="118" spans="1:241" x14ac:dyDescent="0.2">
      <c r="A118" s="73"/>
      <c r="B118" s="27"/>
      <c r="C118" s="71"/>
      <c r="D118" s="27"/>
      <c r="E118" s="27"/>
      <c r="F118" s="27"/>
      <c r="G118" s="215"/>
      <c r="H118" s="8"/>
      <c r="I118" s="18"/>
      <c r="J118" s="8"/>
      <c r="K118" s="8"/>
      <c r="L118" s="8"/>
      <c r="M118" s="8"/>
      <c r="N118" s="215"/>
      <c r="O118" s="21"/>
      <c r="P118" s="544"/>
      <c r="Q118" s="513"/>
      <c r="R118" s="513"/>
      <c r="S118" s="513"/>
      <c r="T118" s="513"/>
      <c r="U118" s="514"/>
      <c r="V118" s="8"/>
      <c r="W118" s="8"/>
      <c r="X118" s="8"/>
      <c r="Y118" s="8"/>
    </row>
    <row r="119" spans="1:241" ht="15.75" outlineLevel="1" x14ac:dyDescent="0.25">
      <c r="A119" s="40"/>
      <c r="B119" s="8"/>
      <c r="C119" s="141" t="s">
        <v>23</v>
      </c>
      <c r="D119" s="142"/>
      <c r="E119" s="142"/>
      <c r="F119" s="143"/>
      <c r="G119" s="18"/>
      <c r="H119" s="8"/>
      <c r="I119" s="141" t="s">
        <v>23</v>
      </c>
      <c r="J119" s="142"/>
      <c r="K119" s="142"/>
      <c r="L119" s="143"/>
      <c r="M119" s="8"/>
      <c r="N119" s="215"/>
      <c r="O119" s="21"/>
      <c r="P119" s="545" t="s">
        <v>97</v>
      </c>
      <c r="Q119" s="546"/>
      <c r="R119" s="546"/>
      <c r="S119" s="547"/>
      <c r="T119" s="548"/>
      <c r="U119" s="549" t="s">
        <v>2</v>
      </c>
      <c r="V119" s="8"/>
      <c r="W119" s="88"/>
      <c r="X119" s="8"/>
      <c r="Y119" s="8"/>
    </row>
    <row r="120" spans="1:241" ht="15.75" outlineLevel="1" x14ac:dyDescent="0.25">
      <c r="A120" s="31" t="s">
        <v>261</v>
      </c>
      <c r="B120" s="21"/>
      <c r="C120" s="144" t="s">
        <v>98</v>
      </c>
      <c r="D120" s="145" t="s">
        <v>99</v>
      </c>
      <c r="E120" s="145" t="s">
        <v>100</v>
      </c>
      <c r="F120" s="145" t="s">
        <v>101</v>
      </c>
      <c r="G120" s="18"/>
      <c r="H120" s="8"/>
      <c r="I120" s="144" t="s">
        <v>98</v>
      </c>
      <c r="J120" s="145" t="s">
        <v>99</v>
      </c>
      <c r="K120" s="145" t="s">
        <v>100</v>
      </c>
      <c r="L120" s="145" t="s">
        <v>101</v>
      </c>
      <c r="M120" s="8"/>
      <c r="N120" s="215"/>
      <c r="O120" s="21"/>
      <c r="P120" s="550" t="s">
        <v>98</v>
      </c>
      <c r="Q120" s="551" t="s">
        <v>99</v>
      </c>
      <c r="R120" s="551" t="s">
        <v>100</v>
      </c>
      <c r="S120" s="551" t="s">
        <v>101</v>
      </c>
      <c r="T120" s="552"/>
      <c r="U120" s="553" t="s">
        <v>23</v>
      </c>
      <c r="V120" s="8"/>
      <c r="W120" s="88"/>
      <c r="X120" s="8"/>
      <c r="Y120" s="8"/>
    </row>
    <row r="121" spans="1:241" ht="15.75" customHeight="1" outlineLevel="1" x14ac:dyDescent="0.25">
      <c r="A121" s="79"/>
      <c r="B121" s="8"/>
      <c r="C121" s="146" t="s">
        <v>102</v>
      </c>
      <c r="D121" s="147" t="s">
        <v>102</v>
      </c>
      <c r="E121" s="147" t="s">
        <v>102</v>
      </c>
      <c r="F121" s="147" t="s">
        <v>102</v>
      </c>
      <c r="G121" s="18"/>
      <c r="H121" s="8"/>
      <c r="I121" s="146" t="s">
        <v>103</v>
      </c>
      <c r="J121" s="147" t="s">
        <v>103</v>
      </c>
      <c r="K121" s="147" t="s">
        <v>103</v>
      </c>
      <c r="L121" s="147" t="s">
        <v>103</v>
      </c>
      <c r="M121" s="8"/>
      <c r="N121" s="215"/>
      <c r="O121" s="21"/>
      <c r="P121" s="507" t="s">
        <v>47</v>
      </c>
      <c r="Q121" s="508" t="s">
        <v>47</v>
      </c>
      <c r="R121" s="528" t="s">
        <v>47</v>
      </c>
      <c r="S121" s="508" t="s">
        <v>47</v>
      </c>
      <c r="T121" s="498"/>
      <c r="U121" s="517" t="s">
        <v>47</v>
      </c>
      <c r="V121" s="8"/>
      <c r="W121" s="22"/>
      <c r="X121" s="8"/>
    </row>
    <row r="122" spans="1:241" ht="15.75" outlineLevel="1" x14ac:dyDescent="0.25">
      <c r="A122" s="148" t="s">
        <v>104</v>
      </c>
      <c r="B122" s="21"/>
      <c r="C122" s="49"/>
      <c r="D122" s="50"/>
      <c r="E122" s="50"/>
      <c r="F122" s="50"/>
      <c r="G122" s="18"/>
      <c r="H122" s="8"/>
      <c r="I122" s="625"/>
      <c r="J122" s="626"/>
      <c r="K122" s="626"/>
      <c r="L122" s="626"/>
      <c r="M122" s="8"/>
      <c r="N122" s="215"/>
      <c r="O122" s="21"/>
      <c r="P122" s="651"/>
      <c r="Q122" s="652"/>
      <c r="R122" s="653"/>
      <c r="S122" s="652"/>
      <c r="T122" s="654"/>
      <c r="U122" s="647">
        <f>SUM(P124:S130)</f>
        <v>0</v>
      </c>
      <c r="V122" s="8"/>
      <c r="W122" s="22"/>
      <c r="X122" s="8"/>
    </row>
    <row r="123" spans="1:241" ht="15.75" outlineLevel="1" x14ac:dyDescent="0.25">
      <c r="A123" s="149"/>
      <c r="B123" s="8"/>
      <c r="C123" s="146"/>
      <c r="D123" s="147"/>
      <c r="E123" s="147"/>
      <c r="F123" s="147"/>
      <c r="G123" s="18"/>
      <c r="H123" s="8"/>
      <c r="I123" s="639"/>
      <c r="J123" s="640"/>
      <c r="K123" s="640"/>
      <c r="L123" s="640"/>
      <c r="M123" s="8"/>
      <c r="N123" s="215"/>
      <c r="O123" s="21"/>
      <c r="P123" s="507"/>
      <c r="Q123" s="508"/>
      <c r="R123" s="528"/>
      <c r="S123" s="508"/>
      <c r="T123" s="498"/>
      <c r="U123" s="514"/>
      <c r="V123" s="8"/>
      <c r="W123" s="22"/>
      <c r="X123" s="8"/>
    </row>
    <row r="124" spans="1:241" ht="15.75" outlineLevel="1" x14ac:dyDescent="0.25">
      <c r="A124" s="48" t="s">
        <v>3</v>
      </c>
      <c r="B124" s="8"/>
      <c r="C124" s="49"/>
      <c r="D124" s="50"/>
      <c r="E124" s="50"/>
      <c r="F124" s="50"/>
      <c r="G124" s="18"/>
      <c r="H124" s="8"/>
      <c r="I124" s="625"/>
      <c r="J124" s="626"/>
      <c r="K124" s="626"/>
      <c r="L124" s="626"/>
      <c r="M124" s="8"/>
      <c r="N124" s="215"/>
      <c r="O124" s="21"/>
      <c r="P124" s="648">
        <f t="shared" ref="P124:S130" si="6">IF(C124="-",0,(C124*I124/100))</f>
        <v>0</v>
      </c>
      <c r="Q124" s="649">
        <f t="shared" si="6"/>
        <v>0</v>
      </c>
      <c r="R124" s="650">
        <f t="shared" si="6"/>
        <v>0</v>
      </c>
      <c r="S124" s="649">
        <f t="shared" si="6"/>
        <v>0</v>
      </c>
      <c r="T124" s="503"/>
      <c r="U124" s="514"/>
      <c r="V124" s="8"/>
      <c r="W124" s="47"/>
      <c r="X124" s="8"/>
    </row>
    <row r="125" spans="1:241" ht="15.75" outlineLevel="1" x14ac:dyDescent="0.25">
      <c r="A125" s="52" t="s">
        <v>64</v>
      </c>
      <c r="B125" s="8"/>
      <c r="C125" s="49"/>
      <c r="D125" s="50"/>
      <c r="E125" s="50"/>
      <c r="F125" s="50"/>
      <c r="G125" s="18"/>
      <c r="H125" s="8"/>
      <c r="I125" s="625"/>
      <c r="J125" s="626"/>
      <c r="K125" s="626"/>
      <c r="L125" s="626"/>
      <c r="M125" s="8"/>
      <c r="N125" s="215"/>
      <c r="O125" s="21"/>
      <c r="P125" s="648">
        <f t="shared" si="6"/>
        <v>0</v>
      </c>
      <c r="Q125" s="649">
        <f t="shared" si="6"/>
        <v>0</v>
      </c>
      <c r="R125" s="650">
        <f t="shared" si="6"/>
        <v>0</v>
      </c>
      <c r="S125" s="649">
        <f t="shared" si="6"/>
        <v>0</v>
      </c>
      <c r="T125" s="503"/>
      <c r="U125" s="514"/>
      <c r="V125" s="8"/>
      <c r="W125" s="47"/>
      <c r="X125" s="8"/>
    </row>
    <row r="126" spans="1:241" ht="15.75" outlineLevel="1" x14ac:dyDescent="0.25">
      <c r="A126" s="53" t="s">
        <v>4</v>
      </c>
      <c r="B126" s="8"/>
      <c r="C126" s="49"/>
      <c r="D126" s="50"/>
      <c r="E126" s="50"/>
      <c r="F126" s="50"/>
      <c r="G126" s="18"/>
      <c r="H126" s="8"/>
      <c r="I126" s="625"/>
      <c r="J126" s="626"/>
      <c r="K126" s="626"/>
      <c r="L126" s="626"/>
      <c r="M126" s="8"/>
      <c r="N126" s="215"/>
      <c r="O126" s="21"/>
      <c r="P126" s="648">
        <f t="shared" si="6"/>
        <v>0</v>
      </c>
      <c r="Q126" s="649">
        <f t="shared" si="6"/>
        <v>0</v>
      </c>
      <c r="R126" s="650">
        <f t="shared" si="6"/>
        <v>0</v>
      </c>
      <c r="S126" s="649">
        <f t="shared" si="6"/>
        <v>0</v>
      </c>
      <c r="T126" s="503"/>
      <c r="U126" s="514"/>
      <c r="V126" s="8"/>
      <c r="W126" s="47"/>
      <c r="X126" s="8"/>
    </row>
    <row r="127" spans="1:241" ht="15.75" outlineLevel="1" x14ac:dyDescent="0.25">
      <c r="A127" s="53" t="s">
        <v>65</v>
      </c>
      <c r="B127" s="8"/>
      <c r="C127" s="49"/>
      <c r="D127" s="50"/>
      <c r="E127" s="50"/>
      <c r="F127" s="50"/>
      <c r="G127" s="18"/>
      <c r="H127" s="8"/>
      <c r="I127" s="625"/>
      <c r="J127" s="626"/>
      <c r="K127" s="626"/>
      <c r="L127" s="626"/>
      <c r="M127" s="8"/>
      <c r="N127" s="215"/>
      <c r="O127" s="21"/>
      <c r="P127" s="648">
        <f t="shared" si="6"/>
        <v>0</v>
      </c>
      <c r="Q127" s="649">
        <f t="shared" si="6"/>
        <v>0</v>
      </c>
      <c r="R127" s="650">
        <f t="shared" si="6"/>
        <v>0</v>
      </c>
      <c r="S127" s="649">
        <f t="shared" si="6"/>
        <v>0</v>
      </c>
      <c r="T127" s="503"/>
      <c r="U127" s="514"/>
      <c r="V127" s="8"/>
      <c r="W127" s="47"/>
      <c r="X127" s="8"/>
    </row>
    <row r="128" spans="1:241" ht="15.75" outlineLevel="1" x14ac:dyDescent="0.25">
      <c r="A128" s="55" t="s">
        <v>5</v>
      </c>
      <c r="B128" s="8"/>
      <c r="C128" s="49"/>
      <c r="D128" s="50"/>
      <c r="E128" s="50"/>
      <c r="F128" s="50"/>
      <c r="G128" s="18"/>
      <c r="H128" s="8"/>
      <c r="I128" s="625"/>
      <c r="J128" s="626"/>
      <c r="K128" s="626"/>
      <c r="L128" s="626"/>
      <c r="M128" s="8"/>
      <c r="N128" s="215"/>
      <c r="O128" s="21"/>
      <c r="P128" s="648">
        <f t="shared" si="6"/>
        <v>0</v>
      </c>
      <c r="Q128" s="649">
        <f t="shared" si="6"/>
        <v>0</v>
      </c>
      <c r="R128" s="650">
        <f t="shared" si="6"/>
        <v>0</v>
      </c>
      <c r="S128" s="649">
        <f t="shared" si="6"/>
        <v>0</v>
      </c>
      <c r="T128" s="503"/>
      <c r="U128" s="514"/>
      <c r="V128" s="8"/>
      <c r="W128" s="47"/>
      <c r="X128" s="8"/>
    </row>
    <row r="129" spans="1:25" ht="15.75" outlineLevel="1" x14ac:dyDescent="0.25">
      <c r="A129" s="55" t="s">
        <v>66</v>
      </c>
      <c r="B129" s="8"/>
      <c r="C129" s="49"/>
      <c r="D129" s="50"/>
      <c r="E129" s="50"/>
      <c r="F129" s="50"/>
      <c r="G129" s="18"/>
      <c r="H129" s="8"/>
      <c r="I129" s="625"/>
      <c r="J129" s="626"/>
      <c r="K129" s="626"/>
      <c r="L129" s="626"/>
      <c r="M129" s="8"/>
      <c r="N129" s="215"/>
      <c r="O129" s="21"/>
      <c r="P129" s="648">
        <f t="shared" si="6"/>
        <v>0</v>
      </c>
      <c r="Q129" s="649">
        <f t="shared" si="6"/>
        <v>0</v>
      </c>
      <c r="R129" s="650">
        <f t="shared" si="6"/>
        <v>0</v>
      </c>
      <c r="S129" s="649">
        <f t="shared" si="6"/>
        <v>0</v>
      </c>
      <c r="T129" s="503"/>
      <c r="U129" s="514"/>
      <c r="V129" s="8"/>
      <c r="W129" s="47"/>
      <c r="X129" s="8"/>
    </row>
    <row r="130" spans="1:25" ht="15.75" outlineLevel="1" x14ac:dyDescent="0.25">
      <c r="A130" s="55" t="s">
        <v>6</v>
      </c>
      <c r="B130" s="8"/>
      <c r="C130" s="49"/>
      <c r="D130" s="50"/>
      <c r="E130" s="50"/>
      <c r="F130" s="50"/>
      <c r="G130" s="18"/>
      <c r="H130" s="8"/>
      <c r="I130" s="625"/>
      <c r="J130" s="626"/>
      <c r="K130" s="626"/>
      <c r="L130" s="626"/>
      <c r="M130" s="8"/>
      <c r="N130" s="215"/>
      <c r="O130" s="21"/>
      <c r="P130" s="648">
        <f t="shared" si="6"/>
        <v>0</v>
      </c>
      <c r="Q130" s="649">
        <f t="shared" si="6"/>
        <v>0</v>
      </c>
      <c r="R130" s="650">
        <f t="shared" si="6"/>
        <v>0</v>
      </c>
      <c r="S130" s="649">
        <f t="shared" si="6"/>
        <v>0</v>
      </c>
      <c r="T130" s="503"/>
      <c r="U130" s="514"/>
      <c r="V130" s="8"/>
      <c r="W130" s="47"/>
      <c r="X130" s="8"/>
    </row>
    <row r="131" spans="1:25" ht="15.75" x14ac:dyDescent="0.25">
      <c r="A131" s="150"/>
      <c r="B131" s="8"/>
      <c r="C131" s="18"/>
      <c r="D131" s="8"/>
      <c r="E131" s="8"/>
      <c r="F131" s="8"/>
      <c r="G131" s="18"/>
      <c r="H131" s="8"/>
      <c r="I131" s="18"/>
      <c r="J131" s="8"/>
      <c r="K131" s="8"/>
      <c r="L131" s="8"/>
      <c r="M131" s="8"/>
      <c r="N131" s="215"/>
      <c r="O131" s="21"/>
      <c r="P131" s="512"/>
      <c r="Q131" s="513"/>
      <c r="R131" s="513"/>
      <c r="S131" s="513"/>
      <c r="T131" s="513"/>
      <c r="U131" s="514"/>
      <c r="V131" s="8"/>
      <c r="W131" s="8"/>
      <c r="X131" s="8"/>
    </row>
    <row r="132" spans="1:25" x14ac:dyDescent="0.2">
      <c r="A132" s="73"/>
      <c r="B132" s="8"/>
      <c r="C132" s="18"/>
      <c r="D132" s="8"/>
      <c r="E132" s="8"/>
      <c r="F132" s="8"/>
      <c r="G132" s="18"/>
      <c r="H132" s="8"/>
      <c r="I132" s="18"/>
      <c r="J132" s="8"/>
      <c r="K132" s="8"/>
      <c r="L132" s="8"/>
      <c r="M132" s="8"/>
      <c r="N132" s="215"/>
      <c r="O132" s="21"/>
      <c r="P132" s="512"/>
      <c r="Q132" s="513"/>
      <c r="R132" s="513"/>
      <c r="S132" s="513"/>
      <c r="T132" s="513"/>
      <c r="U132" s="514"/>
    </row>
    <row r="133" spans="1:25" s="9" customFormat="1" ht="15.75" outlineLevel="1" x14ac:dyDescent="0.25">
      <c r="A133" s="40"/>
      <c r="B133" s="21"/>
      <c r="C133" s="151"/>
      <c r="D133" s="127"/>
      <c r="E133" s="127"/>
      <c r="F133" s="152"/>
      <c r="G133" s="69"/>
      <c r="H133" s="8"/>
      <c r="I133" s="153"/>
      <c r="J133" s="127"/>
      <c r="K133" s="127"/>
      <c r="L133" s="152"/>
      <c r="M133" s="8"/>
      <c r="N133" s="215"/>
      <c r="O133" s="21"/>
      <c r="P133" s="865" t="s">
        <v>2</v>
      </c>
      <c r="Q133" s="554"/>
      <c r="R133" s="503"/>
      <c r="S133" s="503"/>
      <c r="T133" s="503"/>
      <c r="U133" s="867" t="s">
        <v>105</v>
      </c>
      <c r="W133" s="68"/>
      <c r="X133" s="21"/>
      <c r="Y133" s="21"/>
    </row>
    <row r="134" spans="1:25" ht="15.75" outlineLevel="1" x14ac:dyDescent="0.25">
      <c r="A134" s="61" t="s">
        <v>262</v>
      </c>
      <c r="B134" s="8"/>
      <c r="C134" s="154"/>
      <c r="D134" s="155"/>
      <c r="E134" s="155"/>
      <c r="F134" s="156"/>
      <c r="G134" s="18"/>
      <c r="H134" s="8"/>
      <c r="I134" s="154"/>
      <c r="J134" s="155"/>
      <c r="K134" s="155"/>
      <c r="L134" s="156"/>
      <c r="M134" s="8"/>
      <c r="N134" s="215"/>
      <c r="O134" s="21"/>
      <c r="P134" s="866"/>
      <c r="Q134" s="555"/>
      <c r="R134" s="503"/>
      <c r="S134" s="503"/>
      <c r="T134" s="503"/>
      <c r="U134" s="868"/>
      <c r="W134" s="8"/>
      <c r="X134" s="8"/>
      <c r="Y134" s="8"/>
    </row>
    <row r="135" spans="1:25" ht="15.75" outlineLevel="1" x14ac:dyDescent="0.25">
      <c r="A135" s="44"/>
      <c r="B135" s="8"/>
      <c r="C135" s="157" t="s">
        <v>106</v>
      </c>
      <c r="D135" s="158" t="s">
        <v>28</v>
      </c>
      <c r="E135" s="158" t="s">
        <v>106</v>
      </c>
      <c r="F135" s="158" t="s">
        <v>28</v>
      </c>
      <c r="G135" s="18"/>
      <c r="H135" s="8"/>
      <c r="I135" s="45" t="s">
        <v>107</v>
      </c>
      <c r="J135" s="46" t="s">
        <v>28</v>
      </c>
      <c r="K135" s="46" t="s">
        <v>107</v>
      </c>
      <c r="L135" s="46" t="s">
        <v>28</v>
      </c>
      <c r="M135" s="8"/>
      <c r="N135" s="215"/>
      <c r="O135" s="21"/>
      <c r="P135" s="507" t="s">
        <v>47</v>
      </c>
      <c r="Q135" s="498"/>
      <c r="R135" s="503"/>
      <c r="S135" s="503"/>
      <c r="T135" s="503"/>
      <c r="U135" s="510" t="s">
        <v>47</v>
      </c>
      <c r="W135" s="8"/>
      <c r="X135" s="8"/>
      <c r="Y135" s="8"/>
    </row>
    <row r="136" spans="1:25" ht="15.75" outlineLevel="1" x14ac:dyDescent="0.2">
      <c r="A136" s="70" t="s">
        <v>108</v>
      </c>
      <c r="B136" s="8"/>
      <c r="C136" s="49"/>
      <c r="D136" s="50"/>
      <c r="E136" s="50"/>
      <c r="F136" s="50"/>
      <c r="G136" s="18"/>
      <c r="H136" s="8"/>
      <c r="I136" s="625"/>
      <c r="J136" s="230"/>
      <c r="K136" s="626"/>
      <c r="L136" s="230"/>
      <c r="M136" s="8"/>
      <c r="N136" s="215"/>
      <c r="O136" s="21"/>
      <c r="P136" s="645"/>
      <c r="Q136" s="503"/>
      <c r="R136" s="503"/>
      <c r="S136" s="503"/>
      <c r="T136" s="503"/>
      <c r="U136" s="647">
        <f>SUM(P136:P146)</f>
        <v>0</v>
      </c>
      <c r="W136" s="68"/>
      <c r="X136" s="8"/>
      <c r="Y136" s="8"/>
    </row>
    <row r="137" spans="1:25" outlineLevel="1" x14ac:dyDescent="0.2">
      <c r="A137" s="70" t="s">
        <v>109</v>
      </c>
      <c r="B137" s="8"/>
      <c r="C137" s="49"/>
      <c r="D137" s="50"/>
      <c r="E137" s="50"/>
      <c r="F137" s="50"/>
      <c r="G137" s="18"/>
      <c r="H137" s="8"/>
      <c r="I137" s="625"/>
      <c r="J137" s="230"/>
      <c r="K137" s="626"/>
      <c r="L137" s="230"/>
      <c r="M137" s="8"/>
      <c r="N137" s="215"/>
      <c r="O137" s="21"/>
      <c r="P137" s="645"/>
      <c r="Q137" s="503"/>
      <c r="R137" s="503"/>
      <c r="S137" s="503"/>
      <c r="T137" s="503"/>
      <c r="U137" s="511"/>
      <c r="W137" s="68"/>
      <c r="X137" s="8"/>
      <c r="Y137" s="8"/>
    </row>
    <row r="138" spans="1:25" outlineLevel="1" x14ac:dyDescent="0.2">
      <c r="A138" s="70" t="s">
        <v>110</v>
      </c>
      <c r="B138" s="8"/>
      <c r="C138" s="49"/>
      <c r="D138" s="50"/>
      <c r="E138" s="50"/>
      <c r="F138" s="50"/>
      <c r="G138" s="18"/>
      <c r="H138" s="8"/>
      <c r="I138" s="625"/>
      <c r="J138" s="230"/>
      <c r="K138" s="626"/>
      <c r="L138" s="230"/>
      <c r="M138" s="8"/>
      <c r="N138" s="215"/>
      <c r="O138" s="21"/>
      <c r="P138" s="645"/>
      <c r="Q138" s="503"/>
      <c r="R138" s="503"/>
      <c r="S138" s="503"/>
      <c r="T138" s="503"/>
      <c r="U138" s="511"/>
      <c r="W138" s="68"/>
      <c r="X138" s="8"/>
      <c r="Y138" s="8"/>
    </row>
    <row r="139" spans="1:25" outlineLevel="1" x14ac:dyDescent="0.2">
      <c r="A139" s="70" t="s">
        <v>111</v>
      </c>
      <c r="B139" s="8"/>
      <c r="C139" s="49"/>
      <c r="D139" s="50"/>
      <c r="E139" s="50"/>
      <c r="F139" s="50"/>
      <c r="G139" s="18"/>
      <c r="H139" s="8"/>
      <c r="I139" s="625"/>
      <c r="J139" s="230"/>
      <c r="K139" s="626"/>
      <c r="L139" s="230"/>
      <c r="M139" s="8"/>
      <c r="N139" s="215"/>
      <c r="O139" s="21"/>
      <c r="P139" s="645"/>
      <c r="Q139" s="503"/>
      <c r="R139" s="503"/>
      <c r="S139" s="503"/>
      <c r="T139" s="503"/>
      <c r="U139" s="511"/>
      <c r="W139" s="68"/>
      <c r="Y139" s="8"/>
    </row>
    <row r="140" spans="1:25" outlineLevel="1" x14ac:dyDescent="0.2">
      <c r="A140" s="70" t="s">
        <v>24</v>
      </c>
      <c r="B140" s="8"/>
      <c r="C140" s="49"/>
      <c r="D140" s="50"/>
      <c r="E140" s="50"/>
      <c r="F140" s="50"/>
      <c r="G140" s="18"/>
      <c r="H140" s="8"/>
      <c r="I140" s="625"/>
      <c r="J140" s="230"/>
      <c r="K140" s="626"/>
      <c r="L140" s="230"/>
      <c r="M140" s="8"/>
      <c r="N140" s="215"/>
      <c r="O140" s="21"/>
      <c r="P140" s="645"/>
      <c r="Q140" s="503"/>
      <c r="R140" s="503"/>
      <c r="S140" s="503"/>
      <c r="T140" s="503"/>
      <c r="U140" s="511"/>
      <c r="W140" s="68"/>
      <c r="Y140" s="8"/>
    </row>
    <row r="141" spans="1:25" outlineLevel="1" x14ac:dyDescent="0.2">
      <c r="A141" s="436" t="s">
        <v>241</v>
      </c>
      <c r="B141" s="8"/>
      <c r="C141" s="49"/>
      <c r="D141" s="50"/>
      <c r="E141" s="50"/>
      <c r="F141" s="50"/>
      <c r="G141" s="18"/>
      <c r="H141" s="8"/>
      <c r="I141" s="625"/>
      <c r="J141" s="230"/>
      <c r="K141" s="626"/>
      <c r="L141" s="230"/>
      <c r="M141" s="8"/>
      <c r="N141" s="215"/>
      <c r="O141" s="21"/>
      <c r="P141" s="645"/>
      <c r="Q141" s="503"/>
      <c r="R141" s="503"/>
      <c r="S141" s="503"/>
      <c r="T141" s="503"/>
      <c r="U141" s="511"/>
      <c r="W141" s="68"/>
      <c r="Y141" s="8"/>
    </row>
    <row r="142" spans="1:25" outlineLevel="1" x14ac:dyDescent="0.2">
      <c r="A142" s="266" t="s">
        <v>73</v>
      </c>
      <c r="B142" s="8"/>
      <c r="C142" s="49"/>
      <c r="D142" s="50"/>
      <c r="E142" s="50"/>
      <c r="F142" s="50"/>
      <c r="G142" s="18"/>
      <c r="H142" s="8"/>
      <c r="I142" s="625"/>
      <c r="J142" s="230"/>
      <c r="K142" s="626"/>
      <c r="L142" s="230"/>
      <c r="M142" s="8"/>
      <c r="N142" s="215"/>
      <c r="O142" s="21"/>
      <c r="P142" s="645"/>
      <c r="Q142" s="503"/>
      <c r="R142" s="503"/>
      <c r="S142" s="503"/>
      <c r="T142" s="503"/>
      <c r="U142" s="511"/>
      <c r="W142" s="68"/>
      <c r="Y142" s="8"/>
    </row>
    <row r="143" spans="1:25" outlineLevel="1" x14ac:dyDescent="0.2">
      <c r="A143" s="267" t="s">
        <v>73</v>
      </c>
      <c r="B143" s="8"/>
      <c r="C143" s="49"/>
      <c r="D143" s="50"/>
      <c r="E143" s="50"/>
      <c r="F143" s="50"/>
      <c r="G143" s="18"/>
      <c r="H143" s="8"/>
      <c r="I143" s="625"/>
      <c r="J143" s="230"/>
      <c r="K143" s="626"/>
      <c r="L143" s="230"/>
      <c r="M143" s="8"/>
      <c r="N143" s="215"/>
      <c r="O143" s="21"/>
      <c r="P143" s="645"/>
      <c r="Q143" s="503"/>
      <c r="R143" s="503"/>
      <c r="S143" s="503"/>
      <c r="T143" s="503"/>
      <c r="U143" s="511"/>
      <c r="W143" s="68"/>
      <c r="Y143" s="8"/>
    </row>
    <row r="144" spans="1:25" outlineLevel="1" x14ac:dyDescent="0.2">
      <c r="A144" s="267" t="s">
        <v>73</v>
      </c>
      <c r="B144" s="8"/>
      <c r="C144" s="159"/>
      <c r="D144" s="160"/>
      <c r="E144" s="160"/>
      <c r="F144" s="160"/>
      <c r="G144" s="18"/>
      <c r="H144" s="8"/>
      <c r="I144" s="641"/>
      <c r="J144" s="231"/>
      <c r="K144" s="643"/>
      <c r="L144" s="231"/>
      <c r="M144" s="8"/>
      <c r="N144" s="215"/>
      <c r="O144" s="21"/>
      <c r="P144" s="645"/>
      <c r="Q144" s="503"/>
      <c r="R144" s="503"/>
      <c r="S144" s="503"/>
      <c r="T144" s="503"/>
      <c r="U144" s="511"/>
      <c r="W144" s="68"/>
      <c r="Y144" s="8"/>
    </row>
    <row r="145" spans="1:25" outlineLevel="1" x14ac:dyDescent="0.2">
      <c r="A145" s="267" t="s">
        <v>73</v>
      </c>
      <c r="B145" s="8"/>
      <c r="C145" s="159"/>
      <c r="D145" s="160"/>
      <c r="E145" s="160"/>
      <c r="F145" s="160"/>
      <c r="G145" s="18"/>
      <c r="H145" s="8"/>
      <c r="I145" s="641"/>
      <c r="J145" s="231"/>
      <c r="K145" s="643"/>
      <c r="L145" s="231"/>
      <c r="M145" s="8"/>
      <c r="N145" s="215"/>
      <c r="O145" s="21"/>
      <c r="P145" s="645"/>
      <c r="Q145" s="503"/>
      <c r="R145" s="503"/>
      <c r="S145" s="503"/>
      <c r="T145" s="503"/>
      <c r="U145" s="511"/>
      <c r="W145" s="68"/>
      <c r="Y145" s="8"/>
    </row>
    <row r="146" spans="1:25" ht="15.75" outlineLevel="1" thickBot="1" x14ac:dyDescent="0.25">
      <c r="A146" s="268" t="s">
        <v>73</v>
      </c>
      <c r="B146" s="11"/>
      <c r="C146" s="161"/>
      <c r="D146" s="162"/>
      <c r="E146" s="162"/>
      <c r="F146" s="162"/>
      <c r="G146" s="223"/>
      <c r="H146" s="11"/>
      <c r="I146" s="642"/>
      <c r="J146" s="232"/>
      <c r="K146" s="644"/>
      <c r="L146" s="232"/>
      <c r="M146" s="163"/>
      <c r="N146" s="229"/>
      <c r="O146" s="11"/>
      <c r="P146" s="646"/>
      <c r="Q146" s="556"/>
      <c r="R146" s="557"/>
      <c r="S146" s="557"/>
      <c r="T146" s="557"/>
      <c r="U146" s="558"/>
      <c r="W146" s="8"/>
      <c r="X146" s="8"/>
      <c r="Y146" s="8"/>
    </row>
    <row r="147" spans="1:25" s="8" customFormat="1" x14ac:dyDescent="0.2">
      <c r="A147" s="7"/>
      <c r="N147" s="20"/>
      <c r="P147" s="513"/>
      <c r="Q147" s="513"/>
      <c r="R147" s="513"/>
      <c r="S147" s="513"/>
      <c r="T147" s="513"/>
      <c r="U147" s="536"/>
    </row>
    <row r="148" spans="1:25" s="165" customFormat="1" ht="18" customHeight="1" x14ac:dyDescent="0.25">
      <c r="A148" s="392"/>
      <c r="B148" s="393"/>
      <c r="C148" s="393"/>
      <c r="D148" s="393"/>
      <c r="E148" s="393"/>
      <c r="F148" s="393"/>
      <c r="G148" s="393"/>
      <c r="H148" s="393"/>
      <c r="I148" s="393"/>
      <c r="J148" s="393"/>
      <c r="K148" s="393"/>
      <c r="L148" s="393"/>
      <c r="M148" s="393"/>
      <c r="N148" s="164"/>
      <c r="P148" s="559"/>
      <c r="Q148" s="559"/>
      <c r="R148" s="559"/>
      <c r="S148" s="559"/>
      <c r="T148" s="560" t="s">
        <v>112</v>
      </c>
      <c r="U148" s="559"/>
    </row>
    <row r="149" spans="1:25" ht="5.25" customHeight="1" x14ac:dyDescent="0.2">
      <c r="A149" s="392"/>
      <c r="B149" s="393"/>
      <c r="C149" s="393"/>
      <c r="D149" s="393"/>
      <c r="E149" s="393"/>
      <c r="F149" s="393"/>
      <c r="G149" s="393"/>
      <c r="H149" s="393"/>
      <c r="I149" s="393"/>
      <c r="J149" s="393"/>
      <c r="K149" s="393"/>
      <c r="L149" s="393"/>
      <c r="M149" s="393"/>
      <c r="U149" s="495"/>
    </row>
    <row r="150" spans="1:25" ht="15" customHeight="1" x14ac:dyDescent="0.2">
      <c r="A150" s="859"/>
      <c r="B150" s="859"/>
      <c r="C150" s="859"/>
      <c r="D150" s="859"/>
      <c r="E150" s="859"/>
      <c r="F150" s="859"/>
      <c r="G150" s="859"/>
      <c r="H150" s="859"/>
      <c r="I150" s="859"/>
      <c r="J150" s="859"/>
      <c r="K150" s="859"/>
      <c r="L150" s="859"/>
      <c r="M150" s="859"/>
      <c r="T150" s="561"/>
      <c r="U150" s="562" t="s">
        <v>160</v>
      </c>
    </row>
    <row r="151" spans="1:25" ht="15" customHeight="1" x14ac:dyDescent="0.2">
      <c r="A151" s="395"/>
      <c r="B151" s="395"/>
      <c r="C151" s="395"/>
      <c r="D151" s="395"/>
      <c r="E151" s="395"/>
      <c r="F151" s="395"/>
      <c r="G151" s="395"/>
      <c r="H151" s="395"/>
      <c r="I151" s="395"/>
      <c r="J151" s="395"/>
      <c r="K151" s="395"/>
      <c r="L151" s="395"/>
      <c r="M151" s="395"/>
      <c r="T151" s="513"/>
      <c r="U151" s="562" t="e">
        <f>#REF!</f>
        <v>#REF!</v>
      </c>
    </row>
    <row r="152" spans="1:25" x14ac:dyDescent="0.2">
      <c r="A152" s="394"/>
      <c r="B152" s="394"/>
      <c r="C152" s="394"/>
      <c r="D152" s="394"/>
      <c r="E152" s="394"/>
      <c r="F152" s="394"/>
      <c r="G152" s="394"/>
      <c r="H152" s="394"/>
      <c r="I152" s="394"/>
      <c r="J152" s="394"/>
      <c r="K152" s="394"/>
      <c r="L152" s="394"/>
      <c r="M152" s="394"/>
      <c r="T152" s="563" t="s">
        <v>113</v>
      </c>
      <c r="U152" s="494">
        <f>U10+U22+U27+U34+U42+U54+U122+U136</f>
        <v>0</v>
      </c>
    </row>
    <row r="153" spans="1:25" x14ac:dyDescent="0.2">
      <c r="S153" s="564" t="s">
        <v>242</v>
      </c>
      <c r="U153" s="571">
        <f>U72</f>
        <v>0</v>
      </c>
    </row>
    <row r="154" spans="1:25" ht="15.75" x14ac:dyDescent="0.25">
      <c r="T154" s="565" t="s">
        <v>25</v>
      </c>
      <c r="U154" s="572">
        <f>SUM(U152:U153)</f>
        <v>0</v>
      </c>
    </row>
    <row r="155" spans="1:25" ht="15.75" x14ac:dyDescent="0.25">
      <c r="P155" s="513"/>
      <c r="Q155" s="513"/>
      <c r="R155" s="513"/>
      <c r="S155" s="503"/>
      <c r="T155" s="566"/>
      <c r="U155" s="536"/>
    </row>
    <row r="156" spans="1:25" x14ac:dyDescent="0.2">
      <c r="P156" s="513"/>
      <c r="Q156" s="513"/>
      <c r="R156" s="513"/>
      <c r="S156" s="513"/>
      <c r="T156" s="513"/>
      <c r="U156" s="536"/>
    </row>
  </sheetData>
  <sheetProtection formatColumns="0" formatRows="0"/>
  <mergeCells count="22">
    <mergeCell ref="C3:F3"/>
    <mergeCell ref="I93:L93"/>
    <mergeCell ref="Q93:Q94"/>
    <mergeCell ref="I3:M3"/>
    <mergeCell ref="P3:U3"/>
    <mergeCell ref="U5:U8"/>
    <mergeCell ref="U19:U20"/>
    <mergeCell ref="C64:E64"/>
    <mergeCell ref="I92:L92"/>
    <mergeCell ref="U133:U134"/>
    <mergeCell ref="U39:U40"/>
    <mergeCell ref="P63:P64"/>
    <mergeCell ref="Q63:Q64"/>
    <mergeCell ref="U51:U52"/>
    <mergeCell ref="R63:R64"/>
    <mergeCell ref="U63:U64"/>
    <mergeCell ref="A150:M150"/>
    <mergeCell ref="A32:A33"/>
    <mergeCell ref="A25:A26"/>
    <mergeCell ref="R93:R94"/>
    <mergeCell ref="A86:A87"/>
    <mergeCell ref="P133:P134"/>
  </mergeCells>
  <phoneticPr fontId="3" type="noConversion"/>
  <printOptions horizontalCentered="1"/>
  <pageMargins left="0.78740157480314965" right="0.94488188976377963" top="0.51181102362204722" bottom="0.31496062992125984" header="0.15748031496062992" footer="0.15748031496062992"/>
  <pageSetup paperSize="8" scale="31" orientation="landscape" r:id="rId1"/>
  <headerFooter alignWithMargins="0">
    <oddFooter>&amp;L&amp;8&amp;D&amp;R&amp;8&amp;A - &amp;F</oddFooter>
  </headerFooter>
  <colBreaks count="1" manualBreakCount="1">
    <brk id="7" max="15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indexed="11"/>
    <pageSetUpPr fitToPage="1"/>
  </sheetPr>
  <dimension ref="A1:IG160"/>
  <sheetViews>
    <sheetView showGridLines="0" topLeftCell="A112" zoomScale="75" zoomScaleNormal="75" zoomScaleSheetLayoutView="62" workbookViewId="0">
      <selection activeCell="P143" sqref="P143"/>
    </sheetView>
  </sheetViews>
  <sheetFormatPr baseColWidth="10" defaultColWidth="12.5703125" defaultRowHeight="15" outlineLevelRow="1" x14ac:dyDescent="0.2"/>
  <cols>
    <col min="1" max="1" width="80.28515625" style="7" customWidth="1"/>
    <col min="2" max="2" width="4.140625" style="7" customWidth="1"/>
    <col min="3" max="6" width="23.5703125" style="7" customWidth="1"/>
    <col min="7" max="8" width="4.140625" style="7" customWidth="1"/>
    <col min="9" max="12" width="25.28515625" style="7" customWidth="1"/>
    <col min="13" max="13" width="6.7109375" style="7" customWidth="1"/>
    <col min="14" max="14" width="4.140625" style="10" customWidth="1"/>
    <col min="15" max="15" width="4.140625" style="7" customWidth="1"/>
    <col min="16" max="19" width="25.28515625" style="495" customWidth="1"/>
    <col min="20" max="20" width="23.5703125" style="495" bestFit="1" customWidth="1"/>
    <col min="21" max="21" width="25.7109375" style="496" customWidth="1"/>
    <col min="22" max="22" width="25.7109375" style="7" customWidth="1"/>
    <col min="23" max="23" width="20.7109375" style="7" customWidth="1"/>
    <col min="24" max="16384" width="12.5703125" style="7"/>
  </cols>
  <sheetData>
    <row r="1" spans="1:241" ht="18" x14ac:dyDescent="0.25">
      <c r="A1" s="6" t="str">
        <f>CONCATENATE("III. Tatsächlich erzielbare Erlöse (Ist) im Jahr ",'Allgemeines+Zusammenfassung'!B11)</f>
        <v>III. Tatsächlich erzielbare Erlöse (Ist) im Jahr 2018</v>
      </c>
    </row>
    <row r="2" spans="1:241" ht="15.75" thickBot="1" x14ac:dyDescent="0.25">
      <c r="G2" s="11"/>
    </row>
    <row r="3" spans="1:241" ht="18" x14ac:dyDescent="0.25">
      <c r="A3" s="12"/>
      <c r="B3" s="12"/>
      <c r="C3" s="877" t="str">
        <f>CONCATENATE("Entgelte ",'Allgemeines+Zusammenfassung'!B11)</f>
        <v>Entgelte 2018</v>
      </c>
      <c r="D3" s="878"/>
      <c r="E3" s="878"/>
      <c r="F3" s="878"/>
      <c r="G3" s="214"/>
      <c r="H3" s="380"/>
      <c r="I3" s="883" t="str">
        <f>CONCATENATE("Mengen ",'Allgemeines+Zusammenfassung'!B11," (Ist)")</f>
        <v>Mengen 2018 (Ist)</v>
      </c>
      <c r="J3" s="884"/>
      <c r="K3" s="884"/>
      <c r="L3" s="884"/>
      <c r="M3" s="884"/>
      <c r="N3" s="214"/>
      <c r="O3" s="382"/>
      <c r="P3" s="885" t="str">
        <f>CONCATENATE("Erlöse ",'Allgemeines+Zusammenfassung'!B11," (Ist)")</f>
        <v>Erlöse 2018 (Ist)</v>
      </c>
      <c r="Q3" s="886"/>
      <c r="R3" s="886"/>
      <c r="S3" s="886"/>
      <c r="T3" s="886"/>
      <c r="U3" s="887"/>
      <c r="W3" s="16"/>
      <c r="X3" s="16"/>
      <c r="Y3" s="16"/>
      <c r="Z3" s="16"/>
    </row>
    <row r="4" spans="1:241" ht="15.75" x14ac:dyDescent="0.25">
      <c r="A4" s="17"/>
      <c r="B4" s="73"/>
      <c r="C4" s="18"/>
      <c r="D4" s="8"/>
      <c r="E4" s="8"/>
      <c r="F4" s="8"/>
      <c r="G4" s="215"/>
      <c r="H4" s="19"/>
      <c r="I4" s="18"/>
      <c r="J4" s="8"/>
      <c r="K4" s="8"/>
      <c r="L4" s="8"/>
      <c r="M4" s="8"/>
      <c r="N4" s="215"/>
      <c r="O4" s="107"/>
      <c r="P4" s="497"/>
      <c r="Q4" s="498"/>
      <c r="R4" s="498"/>
      <c r="S4" s="498"/>
      <c r="T4" s="498"/>
      <c r="U4" s="499"/>
    </row>
    <row r="5" spans="1:241" s="30" customFormat="1" ht="15.75" customHeight="1" x14ac:dyDescent="0.2">
      <c r="A5" s="23"/>
      <c r="B5" s="73"/>
      <c r="C5" s="24" t="s">
        <v>53</v>
      </c>
      <c r="D5" s="25"/>
      <c r="E5" s="25"/>
      <c r="F5" s="26"/>
      <c r="G5" s="216"/>
      <c r="H5" s="19"/>
      <c r="I5" s="24" t="s">
        <v>53</v>
      </c>
      <c r="J5" s="25"/>
      <c r="K5" s="25"/>
      <c r="L5" s="26"/>
      <c r="M5" s="21"/>
      <c r="N5" s="216"/>
      <c r="O5" s="107"/>
      <c r="P5" s="500" t="s">
        <v>53</v>
      </c>
      <c r="Q5" s="501"/>
      <c r="R5" s="502"/>
      <c r="S5" s="502"/>
      <c r="T5" s="502"/>
      <c r="U5" s="867" t="s">
        <v>54</v>
      </c>
      <c r="V5" s="7"/>
      <c r="W5" s="28"/>
      <c r="X5" s="29"/>
      <c r="Y5" s="28"/>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row>
    <row r="6" spans="1:241" s="8" customFormat="1" ht="18.75" customHeight="1" x14ac:dyDescent="0.2">
      <c r="A6" s="31" t="s">
        <v>252</v>
      </c>
      <c r="B6" s="73"/>
      <c r="C6" s="24" t="s">
        <v>55</v>
      </c>
      <c r="D6" s="26"/>
      <c r="E6" s="32" t="s">
        <v>55</v>
      </c>
      <c r="F6" s="33"/>
      <c r="G6" s="215"/>
      <c r="H6" s="19"/>
      <c r="I6" s="24" t="s">
        <v>55</v>
      </c>
      <c r="J6" s="26"/>
      <c r="K6" s="32" t="s">
        <v>55</v>
      </c>
      <c r="L6" s="33"/>
      <c r="M6" s="21"/>
      <c r="N6" s="215"/>
      <c r="O6" s="112"/>
      <c r="P6" s="500" t="s">
        <v>55</v>
      </c>
      <c r="Q6" s="501"/>
      <c r="R6" s="503"/>
      <c r="S6" s="503"/>
      <c r="T6" s="503"/>
      <c r="U6" s="888"/>
      <c r="W6" s="21"/>
      <c r="X6" s="29"/>
      <c r="Y6" s="21"/>
    </row>
    <row r="7" spans="1:241" s="8" customFormat="1" ht="15.75" x14ac:dyDescent="0.2">
      <c r="A7" s="35"/>
      <c r="B7" s="73"/>
      <c r="C7" s="36" t="s">
        <v>56</v>
      </c>
      <c r="D7" s="37"/>
      <c r="E7" s="37" t="s">
        <v>57</v>
      </c>
      <c r="F7" s="37"/>
      <c r="G7" s="215"/>
      <c r="H7" s="19"/>
      <c r="I7" s="36" t="s">
        <v>56</v>
      </c>
      <c r="J7" s="37"/>
      <c r="K7" s="37" t="s">
        <v>57</v>
      </c>
      <c r="L7" s="37"/>
      <c r="M7" s="21"/>
      <c r="N7" s="215"/>
      <c r="O7" s="383"/>
      <c r="P7" s="504" t="s">
        <v>58</v>
      </c>
      <c r="Q7" s="505" t="s">
        <v>57</v>
      </c>
      <c r="R7" s="506"/>
      <c r="S7" s="506"/>
      <c r="T7" s="506"/>
      <c r="U7" s="888"/>
      <c r="W7" s="21"/>
      <c r="X7" s="39"/>
      <c r="Y7" s="21"/>
    </row>
    <row r="8" spans="1:241" ht="15.75" x14ac:dyDescent="0.25">
      <c r="A8" s="40"/>
      <c r="B8" s="17"/>
      <c r="C8" s="365" t="s">
        <v>59</v>
      </c>
      <c r="D8" s="43" t="s">
        <v>60</v>
      </c>
      <c r="E8" s="43" t="s">
        <v>59</v>
      </c>
      <c r="F8" s="43" t="s">
        <v>60</v>
      </c>
      <c r="G8" s="215"/>
      <c r="H8" s="19"/>
      <c r="I8" s="365" t="s">
        <v>61</v>
      </c>
      <c r="J8" s="43" t="s">
        <v>62</v>
      </c>
      <c r="K8" s="43" t="s">
        <v>61</v>
      </c>
      <c r="L8" s="43" t="s">
        <v>62</v>
      </c>
      <c r="M8" s="21"/>
      <c r="N8" s="215"/>
      <c r="O8" s="112"/>
      <c r="P8" s="504" t="s">
        <v>2</v>
      </c>
      <c r="Q8" s="505" t="s">
        <v>2</v>
      </c>
      <c r="R8" s="506"/>
      <c r="S8" s="506"/>
      <c r="T8" s="506"/>
      <c r="U8" s="868"/>
      <c r="W8" s="21"/>
      <c r="X8" s="34"/>
      <c r="Y8" s="21"/>
    </row>
    <row r="9" spans="1:241" ht="15.75" x14ac:dyDescent="0.25">
      <c r="A9" s="44"/>
      <c r="B9" s="84"/>
      <c r="C9" s="45" t="s">
        <v>63</v>
      </c>
      <c r="D9" s="46" t="s">
        <v>36</v>
      </c>
      <c r="E9" s="46" t="s">
        <v>63</v>
      </c>
      <c r="F9" s="46" t="s">
        <v>36</v>
      </c>
      <c r="G9" s="215"/>
      <c r="H9" s="19"/>
      <c r="I9" s="45" t="s">
        <v>29</v>
      </c>
      <c r="J9" s="46" t="s">
        <v>35</v>
      </c>
      <c r="K9" s="46" t="s">
        <v>29</v>
      </c>
      <c r="L9" s="46" t="s">
        <v>35</v>
      </c>
      <c r="M9" s="21"/>
      <c r="N9" s="215"/>
      <c r="O9" s="384"/>
      <c r="P9" s="507" t="s">
        <v>47</v>
      </c>
      <c r="Q9" s="508" t="s">
        <v>47</v>
      </c>
      <c r="R9" s="509"/>
      <c r="S9" s="509"/>
      <c r="T9" s="509"/>
      <c r="U9" s="510" t="s">
        <v>47</v>
      </c>
      <c r="W9" s="21"/>
      <c r="X9" s="47"/>
      <c r="Y9" s="21"/>
    </row>
    <row r="10" spans="1:241" ht="15.75" x14ac:dyDescent="0.25">
      <c r="A10" s="48" t="s">
        <v>3</v>
      </c>
      <c r="B10" s="73"/>
      <c r="C10" s="271">
        <f>'Netzentgelte (Plan)'!C10</f>
        <v>0</v>
      </c>
      <c r="D10" s="272">
        <f>'Netzentgelte (Plan)'!D10</f>
        <v>0</v>
      </c>
      <c r="E10" s="272">
        <f>'Netzentgelte (Plan)'!E10</f>
        <v>0</v>
      </c>
      <c r="F10" s="272">
        <f>'Netzentgelte (Plan)'!F10</f>
        <v>0</v>
      </c>
      <c r="G10" s="215"/>
      <c r="H10" s="19"/>
      <c r="I10" s="676"/>
      <c r="J10" s="677"/>
      <c r="K10" s="677"/>
      <c r="L10" s="677"/>
      <c r="M10" s="21"/>
      <c r="N10" s="215"/>
      <c r="O10" s="385"/>
      <c r="P10" s="648">
        <f t="shared" ref="P10:P16" si="0">IF(D10="-",0,(C10*I10)+(D10*J10/100))</f>
        <v>0</v>
      </c>
      <c r="Q10" s="649">
        <f t="shared" ref="Q10:Q16" si="1">IF(F10="-",0,(E10*K10)+(F10*L10/100))</f>
        <v>0</v>
      </c>
      <c r="R10" s="503"/>
      <c r="S10" s="503"/>
      <c r="T10" s="503"/>
      <c r="U10" s="647">
        <f>SUM(P10:Q16)</f>
        <v>0</v>
      </c>
      <c r="W10" s="21"/>
      <c r="X10" s="28"/>
      <c r="Y10" s="21"/>
    </row>
    <row r="11" spans="1:241" s="30" customFormat="1" ht="15.75" x14ac:dyDescent="0.25">
      <c r="A11" s="52" t="s">
        <v>64</v>
      </c>
      <c r="B11" s="73"/>
      <c r="C11" s="271">
        <f>'Netzentgelte (Plan)'!C11</f>
        <v>0</v>
      </c>
      <c r="D11" s="272">
        <f>'Netzentgelte (Plan)'!D11</f>
        <v>0</v>
      </c>
      <c r="E11" s="272">
        <f>'Netzentgelte (Plan)'!E11</f>
        <v>0</v>
      </c>
      <c r="F11" s="272">
        <f>'Netzentgelte (Plan)'!F11</f>
        <v>0</v>
      </c>
      <c r="G11" s="216"/>
      <c r="H11" s="19"/>
      <c r="I11" s="676"/>
      <c r="J11" s="677"/>
      <c r="K11" s="677"/>
      <c r="L11" s="677"/>
      <c r="M11" s="21"/>
      <c r="N11" s="216"/>
      <c r="O11" s="385"/>
      <c r="P11" s="648">
        <f t="shared" si="0"/>
        <v>0</v>
      </c>
      <c r="Q11" s="649">
        <f t="shared" si="1"/>
        <v>0</v>
      </c>
      <c r="R11" s="503"/>
      <c r="S11" s="503"/>
      <c r="T11" s="503"/>
      <c r="U11" s="511"/>
      <c r="V11" s="7"/>
      <c r="W11" s="28"/>
      <c r="X11" s="28"/>
      <c r="Y11" s="28"/>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row>
    <row r="12" spans="1:241" s="30" customFormat="1" ht="15.75" x14ac:dyDescent="0.2">
      <c r="A12" s="53" t="s">
        <v>4</v>
      </c>
      <c r="B12" s="73"/>
      <c r="C12" s="271">
        <f>'Netzentgelte (Plan)'!C12</f>
        <v>0</v>
      </c>
      <c r="D12" s="272">
        <f>'Netzentgelte (Plan)'!D12</f>
        <v>0</v>
      </c>
      <c r="E12" s="272">
        <f>'Netzentgelte (Plan)'!E12</f>
        <v>0</v>
      </c>
      <c r="F12" s="272">
        <f>'Netzentgelte (Plan)'!F12</f>
        <v>0</v>
      </c>
      <c r="G12" s="216"/>
      <c r="H12" s="19"/>
      <c r="I12" s="676"/>
      <c r="J12" s="677"/>
      <c r="K12" s="677"/>
      <c r="L12" s="677"/>
      <c r="M12" s="21"/>
      <c r="N12" s="216"/>
      <c r="O12" s="386"/>
      <c r="P12" s="648">
        <f t="shared" si="0"/>
        <v>0</v>
      </c>
      <c r="Q12" s="649">
        <f t="shared" si="1"/>
        <v>0</v>
      </c>
      <c r="R12" s="503"/>
      <c r="S12" s="503"/>
      <c r="T12" s="503"/>
      <c r="U12" s="511"/>
      <c r="V12" s="7"/>
      <c r="W12" s="28"/>
      <c r="X12" s="28"/>
      <c r="Y12" s="28"/>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row>
    <row r="13" spans="1:241" s="30" customFormat="1" ht="15.75" x14ac:dyDescent="0.2">
      <c r="A13" s="53" t="s">
        <v>65</v>
      </c>
      <c r="B13" s="73"/>
      <c r="C13" s="271">
        <f>'Netzentgelte (Plan)'!C13</f>
        <v>0</v>
      </c>
      <c r="D13" s="272">
        <f>'Netzentgelte (Plan)'!D13</f>
        <v>0</v>
      </c>
      <c r="E13" s="272">
        <f>'Netzentgelte (Plan)'!E13</f>
        <v>0</v>
      </c>
      <c r="F13" s="272">
        <f>'Netzentgelte (Plan)'!F13</f>
        <v>0</v>
      </c>
      <c r="G13" s="216"/>
      <c r="H13" s="19"/>
      <c r="I13" s="676"/>
      <c r="J13" s="677"/>
      <c r="K13" s="677"/>
      <c r="L13" s="677"/>
      <c r="M13" s="21"/>
      <c r="N13" s="216"/>
      <c r="O13" s="386"/>
      <c r="P13" s="648">
        <f t="shared" si="0"/>
        <v>0</v>
      </c>
      <c r="Q13" s="649">
        <f t="shared" si="1"/>
        <v>0</v>
      </c>
      <c r="R13" s="503"/>
      <c r="S13" s="503"/>
      <c r="T13" s="503"/>
      <c r="U13" s="511"/>
      <c r="V13" s="7"/>
      <c r="W13" s="28"/>
      <c r="X13" s="28"/>
      <c r="Y13" s="28"/>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row>
    <row r="14" spans="1:241" s="30" customFormat="1" ht="15.75" x14ac:dyDescent="0.2">
      <c r="A14" s="55" t="s">
        <v>5</v>
      </c>
      <c r="B14" s="73"/>
      <c r="C14" s="271">
        <f>'Netzentgelte (Plan)'!C14</f>
        <v>0</v>
      </c>
      <c r="D14" s="272">
        <f>'Netzentgelte (Plan)'!D14</f>
        <v>0</v>
      </c>
      <c r="E14" s="272">
        <f>'Netzentgelte (Plan)'!E14</f>
        <v>0</v>
      </c>
      <c r="F14" s="272">
        <f>'Netzentgelte (Plan)'!F14</f>
        <v>0</v>
      </c>
      <c r="G14" s="216"/>
      <c r="H14" s="19"/>
      <c r="I14" s="676"/>
      <c r="J14" s="677"/>
      <c r="K14" s="677"/>
      <c r="L14" s="677"/>
      <c r="M14" s="21"/>
      <c r="N14" s="216"/>
      <c r="O14" s="387"/>
      <c r="P14" s="648">
        <f t="shared" si="0"/>
        <v>0</v>
      </c>
      <c r="Q14" s="649">
        <f t="shared" si="1"/>
        <v>0</v>
      </c>
      <c r="R14" s="503"/>
      <c r="S14" s="503"/>
      <c r="T14" s="503"/>
      <c r="U14" s="511"/>
      <c r="V14" s="7"/>
      <c r="W14" s="28"/>
      <c r="X14" s="28"/>
      <c r="Y14" s="28"/>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row>
    <row r="15" spans="1:241" s="30" customFormat="1" ht="15.75" x14ac:dyDescent="0.2">
      <c r="A15" s="55" t="s">
        <v>66</v>
      </c>
      <c r="B15" s="73"/>
      <c r="C15" s="271">
        <f>'Netzentgelte (Plan)'!C15</f>
        <v>0</v>
      </c>
      <c r="D15" s="272">
        <f>'Netzentgelte (Plan)'!D15</f>
        <v>0</v>
      </c>
      <c r="E15" s="272">
        <f>'Netzentgelte (Plan)'!E15</f>
        <v>0</v>
      </c>
      <c r="F15" s="272">
        <f>'Netzentgelte (Plan)'!F15</f>
        <v>0</v>
      </c>
      <c r="G15" s="216"/>
      <c r="H15" s="19"/>
      <c r="I15" s="676"/>
      <c r="J15" s="677"/>
      <c r="K15" s="677"/>
      <c r="L15" s="677"/>
      <c r="M15" s="21"/>
      <c r="N15" s="216"/>
      <c r="O15" s="387"/>
      <c r="P15" s="648">
        <f t="shared" si="0"/>
        <v>0</v>
      </c>
      <c r="Q15" s="649">
        <f t="shared" si="1"/>
        <v>0</v>
      </c>
      <c r="R15" s="503"/>
      <c r="S15" s="503"/>
      <c r="T15" s="503"/>
      <c r="U15" s="511"/>
      <c r="V15" s="7"/>
      <c r="W15" s="28"/>
      <c r="X15" s="28"/>
      <c r="Y15" s="28"/>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row>
    <row r="16" spans="1:241" s="30" customFormat="1" ht="15.75" x14ac:dyDescent="0.2">
      <c r="A16" s="55" t="s">
        <v>6</v>
      </c>
      <c r="B16" s="73"/>
      <c r="C16" s="271">
        <f>'Netzentgelte (Plan)'!C16</f>
        <v>0</v>
      </c>
      <c r="D16" s="272">
        <f>'Netzentgelte (Plan)'!D16</f>
        <v>0</v>
      </c>
      <c r="E16" s="272">
        <f>'Netzentgelte (Plan)'!E16</f>
        <v>0</v>
      </c>
      <c r="F16" s="272">
        <f>'Netzentgelte (Plan)'!F16</f>
        <v>0</v>
      </c>
      <c r="G16" s="216"/>
      <c r="H16" s="19"/>
      <c r="I16" s="676"/>
      <c r="J16" s="677"/>
      <c r="K16" s="677"/>
      <c r="L16" s="677"/>
      <c r="M16" s="21"/>
      <c r="N16" s="216"/>
      <c r="O16" s="387"/>
      <c r="P16" s="648">
        <f t="shared" si="0"/>
        <v>0</v>
      </c>
      <c r="Q16" s="649">
        <f t="shared" si="1"/>
        <v>0</v>
      </c>
      <c r="R16" s="503"/>
      <c r="S16" s="503"/>
      <c r="T16" s="503"/>
      <c r="U16" s="511"/>
      <c r="V16" s="7"/>
      <c r="W16" s="28"/>
      <c r="X16" s="28"/>
      <c r="Y16" s="28"/>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row>
    <row r="17" spans="1:241" s="30" customFormat="1" ht="15.75" x14ac:dyDescent="0.2">
      <c r="A17" s="57"/>
      <c r="B17" s="73"/>
      <c r="C17" s="58"/>
      <c r="D17" s="56"/>
      <c r="E17" s="34"/>
      <c r="F17" s="59"/>
      <c r="G17" s="216"/>
      <c r="H17" s="19"/>
      <c r="I17" s="18"/>
      <c r="J17" s="8"/>
      <c r="K17" s="8"/>
      <c r="L17" s="8"/>
      <c r="M17" s="21"/>
      <c r="N17" s="216"/>
      <c r="O17" s="107"/>
      <c r="P17" s="512"/>
      <c r="Q17" s="513"/>
      <c r="R17" s="503"/>
      <c r="S17" s="503"/>
      <c r="T17" s="503"/>
      <c r="U17" s="511"/>
      <c r="V17" s="7"/>
      <c r="W17" s="21"/>
      <c r="X17" s="21"/>
      <c r="Y17" s="21"/>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row>
    <row r="18" spans="1:241" s="30" customFormat="1" ht="15.75" x14ac:dyDescent="0.2">
      <c r="A18" s="57"/>
      <c r="B18" s="73"/>
      <c r="C18" s="58"/>
      <c r="D18" s="56"/>
      <c r="E18" s="34"/>
      <c r="F18" s="59"/>
      <c r="G18" s="216"/>
      <c r="H18" s="19"/>
      <c r="I18" s="18"/>
      <c r="J18" s="8"/>
      <c r="K18" s="8"/>
      <c r="L18" s="8"/>
      <c r="M18" s="21"/>
      <c r="N18" s="216"/>
      <c r="O18" s="107"/>
      <c r="P18" s="512"/>
      <c r="Q18" s="513"/>
      <c r="R18" s="513"/>
      <c r="S18" s="513"/>
      <c r="T18" s="513"/>
      <c r="U18" s="514"/>
      <c r="V18" s="8"/>
      <c r="W18" s="21"/>
      <c r="X18" s="21"/>
      <c r="Y18" s="21"/>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row>
    <row r="19" spans="1:241" s="30" customFormat="1" ht="15.75" x14ac:dyDescent="0.2">
      <c r="A19" s="362"/>
      <c r="B19" s="378"/>
      <c r="C19" s="24" t="s">
        <v>67</v>
      </c>
      <c r="D19" s="26"/>
      <c r="E19" s="34"/>
      <c r="F19" s="59"/>
      <c r="G19" s="216"/>
      <c r="H19" s="19"/>
      <c r="I19" s="24" t="s">
        <v>67</v>
      </c>
      <c r="J19" s="26"/>
      <c r="K19" s="21"/>
      <c r="L19" s="21"/>
      <c r="M19" s="21"/>
      <c r="N19" s="216"/>
      <c r="O19" s="107"/>
      <c r="P19" s="515" t="s">
        <v>2</v>
      </c>
      <c r="Q19" s="513"/>
      <c r="R19" s="513"/>
      <c r="S19" s="513"/>
      <c r="T19" s="513"/>
      <c r="U19" s="867" t="s">
        <v>68</v>
      </c>
      <c r="V19" s="8"/>
      <c r="W19" s="21"/>
      <c r="X19" s="21"/>
      <c r="Y19" s="21"/>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c r="FW19" s="7"/>
      <c r="FX19" s="7"/>
      <c r="FY19" s="7"/>
      <c r="FZ19" s="7"/>
      <c r="GA19" s="7"/>
      <c r="GB19" s="7"/>
      <c r="GC19" s="7"/>
      <c r="GD19" s="7"/>
      <c r="GE19" s="7"/>
      <c r="GF19" s="7"/>
      <c r="GG19" s="7"/>
      <c r="GH19" s="7"/>
      <c r="GI19" s="7"/>
      <c r="GJ19" s="7"/>
      <c r="GK19" s="7"/>
      <c r="GL19" s="7"/>
      <c r="GM19" s="7"/>
      <c r="GN19" s="7"/>
      <c r="GO19" s="7"/>
      <c r="GP19" s="7"/>
      <c r="GQ19" s="7"/>
      <c r="GR19" s="7"/>
      <c r="GS19" s="7"/>
      <c r="GT19" s="7"/>
      <c r="GU19" s="7"/>
      <c r="GV19" s="7"/>
      <c r="GW19" s="7"/>
      <c r="GX19" s="7"/>
      <c r="GY19" s="7"/>
      <c r="GZ19" s="7"/>
      <c r="HA19" s="7"/>
      <c r="HB19" s="7"/>
      <c r="HC19" s="7"/>
      <c r="HD19" s="7"/>
      <c r="HE19" s="7"/>
      <c r="HF19" s="7"/>
      <c r="HG19" s="7"/>
      <c r="HH19" s="7"/>
      <c r="HI19" s="7"/>
      <c r="HJ19" s="7"/>
      <c r="HK19" s="7"/>
      <c r="HL19" s="7"/>
      <c r="HM19" s="7"/>
      <c r="HN19" s="7"/>
      <c r="HO19" s="7"/>
      <c r="HP19" s="7"/>
      <c r="HQ19" s="7"/>
      <c r="HR19" s="7"/>
      <c r="HS19" s="7"/>
      <c r="HT19" s="7"/>
      <c r="HU19" s="7"/>
      <c r="HV19" s="7"/>
      <c r="HW19" s="7"/>
      <c r="HX19" s="7"/>
      <c r="HY19" s="7"/>
      <c r="HZ19" s="7"/>
      <c r="IA19" s="7"/>
      <c r="IB19" s="7"/>
      <c r="IC19" s="7"/>
      <c r="ID19" s="7"/>
      <c r="IE19" s="7"/>
      <c r="IF19" s="7"/>
      <c r="IG19" s="7"/>
    </row>
    <row r="20" spans="1:241" s="30" customFormat="1" ht="15.75" x14ac:dyDescent="0.2">
      <c r="A20" s="61" t="s">
        <v>253</v>
      </c>
      <c r="B20" s="378"/>
      <c r="C20" s="62" t="s">
        <v>69</v>
      </c>
      <c r="D20" s="63" t="s">
        <v>60</v>
      </c>
      <c r="E20" s="34"/>
      <c r="F20" s="59"/>
      <c r="G20" s="216"/>
      <c r="H20" s="19"/>
      <c r="I20" s="62" t="s">
        <v>7</v>
      </c>
      <c r="J20" s="43" t="s">
        <v>62</v>
      </c>
      <c r="K20" s="21"/>
      <c r="L20" s="21"/>
      <c r="M20" s="21"/>
      <c r="N20" s="216"/>
      <c r="O20" s="107"/>
      <c r="P20" s="516" t="s">
        <v>70</v>
      </c>
      <c r="Q20" s="513"/>
      <c r="R20" s="513"/>
      <c r="S20" s="513"/>
      <c r="T20" s="513"/>
      <c r="U20" s="868"/>
      <c r="V20" s="8"/>
      <c r="W20" s="64"/>
      <c r="X20" s="8"/>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row>
    <row r="21" spans="1:241" s="30" customFormat="1" ht="15.75" x14ac:dyDescent="0.25">
      <c r="A21" s="363"/>
      <c r="B21" s="378"/>
      <c r="C21" s="45" t="s">
        <v>71</v>
      </c>
      <c r="D21" s="46" t="s">
        <v>36</v>
      </c>
      <c r="E21" s="34"/>
      <c r="F21" s="59"/>
      <c r="G21" s="216"/>
      <c r="H21" s="19"/>
      <c r="I21" s="45" t="s">
        <v>8</v>
      </c>
      <c r="J21" s="46" t="s">
        <v>35</v>
      </c>
      <c r="K21" s="21"/>
      <c r="L21" s="21"/>
      <c r="M21" s="21"/>
      <c r="N21" s="216"/>
      <c r="O21" s="107"/>
      <c r="P21" s="507" t="s">
        <v>47</v>
      </c>
      <c r="Q21" s="513"/>
      <c r="R21" s="513"/>
      <c r="S21" s="513"/>
      <c r="T21" s="513"/>
      <c r="U21" s="517" t="s">
        <v>47</v>
      </c>
      <c r="V21" s="8"/>
      <c r="W21" s="22"/>
      <c r="X21" s="8"/>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row>
    <row r="22" spans="1:241" s="30" customFormat="1" ht="15.75" x14ac:dyDescent="0.2">
      <c r="A22" s="66" t="s">
        <v>6</v>
      </c>
      <c r="B22" s="378"/>
      <c r="C22" s="271">
        <f>'Netzentgelte (Plan)'!C22</f>
        <v>0</v>
      </c>
      <c r="D22" s="272">
        <f>'Netzentgelte (Plan)'!D22</f>
        <v>0</v>
      </c>
      <c r="E22" s="67"/>
      <c r="F22" s="59"/>
      <c r="G22" s="216"/>
      <c r="H22" s="19"/>
      <c r="I22" s="676"/>
      <c r="J22" s="677"/>
      <c r="K22" s="21"/>
      <c r="L22" s="21"/>
      <c r="M22" s="21"/>
      <c r="N22" s="216"/>
      <c r="O22" s="107"/>
      <c r="P22" s="648">
        <f>IF(D22="-",0,(C22*I22)+(D22*J22/100))</f>
        <v>0</v>
      </c>
      <c r="Q22" s="513"/>
      <c r="R22" s="513"/>
      <c r="S22" s="513"/>
      <c r="T22" s="513"/>
      <c r="U22" s="647">
        <f>P22</f>
        <v>0</v>
      </c>
      <c r="V22" s="8"/>
      <c r="W22" s="68"/>
      <c r="X22" s="8"/>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row>
    <row r="23" spans="1:241" s="30" customFormat="1" ht="15.75" x14ac:dyDescent="0.2">
      <c r="A23" s="57"/>
      <c r="B23" s="378"/>
      <c r="C23" s="58"/>
      <c r="D23" s="56"/>
      <c r="E23" s="34"/>
      <c r="F23" s="59"/>
      <c r="G23" s="216"/>
      <c r="H23" s="19"/>
      <c r="I23" s="69"/>
      <c r="J23" s="21"/>
      <c r="K23" s="21"/>
      <c r="L23" s="21"/>
      <c r="M23" s="21"/>
      <c r="N23" s="216"/>
      <c r="O23" s="107"/>
      <c r="P23" s="518"/>
      <c r="Q23" s="513"/>
      <c r="R23" s="513"/>
      <c r="S23" s="513"/>
      <c r="T23" s="513"/>
      <c r="U23" s="514"/>
      <c r="V23" s="8"/>
      <c r="W23" s="21"/>
      <c r="X23" s="8"/>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row>
    <row r="24" spans="1:241" s="30" customFormat="1" ht="15.75" x14ac:dyDescent="0.2">
      <c r="A24" s="57"/>
      <c r="B24" s="378"/>
      <c r="C24" s="58"/>
      <c r="D24" s="56"/>
      <c r="E24" s="34"/>
      <c r="F24" s="59"/>
      <c r="G24" s="216"/>
      <c r="H24" s="19"/>
      <c r="I24" s="69"/>
      <c r="J24" s="21"/>
      <c r="K24" s="21"/>
      <c r="L24" s="21"/>
      <c r="M24" s="21"/>
      <c r="N24" s="216"/>
      <c r="O24" s="107"/>
      <c r="P24" s="518"/>
      <c r="Q24" s="513"/>
      <c r="R24" s="513"/>
      <c r="S24" s="513"/>
      <c r="T24" s="513"/>
      <c r="U24" s="514"/>
      <c r="V24" s="8"/>
      <c r="W24" s="21"/>
      <c r="X24" s="8"/>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row>
    <row r="25" spans="1:241" ht="34.5" customHeight="1" x14ac:dyDescent="0.2">
      <c r="A25" s="860" t="s">
        <v>254</v>
      </c>
      <c r="B25" s="378"/>
      <c r="C25" s="62" t="s">
        <v>69</v>
      </c>
      <c r="D25" s="63" t="s">
        <v>60</v>
      </c>
      <c r="E25" s="8"/>
      <c r="F25" s="8"/>
      <c r="G25" s="215"/>
      <c r="H25" s="19"/>
      <c r="I25" s="62" t="s">
        <v>7</v>
      </c>
      <c r="J25" s="43" t="s">
        <v>62</v>
      </c>
      <c r="K25" s="21"/>
      <c r="L25" s="21"/>
      <c r="M25" s="21"/>
      <c r="N25" s="215"/>
      <c r="O25" s="107"/>
      <c r="P25" s="519" t="s">
        <v>72</v>
      </c>
      <c r="Q25" s="513"/>
      <c r="R25" s="513"/>
      <c r="S25" s="513"/>
      <c r="T25" s="513"/>
      <c r="U25" s="520" t="s">
        <v>72</v>
      </c>
      <c r="V25" s="8"/>
      <c r="W25" s="64"/>
      <c r="X25" s="8"/>
    </row>
    <row r="26" spans="1:241" ht="15.75" x14ac:dyDescent="0.25">
      <c r="A26" s="861"/>
      <c r="B26" s="378"/>
      <c r="C26" s="45" t="s">
        <v>71</v>
      </c>
      <c r="D26" s="46" t="s">
        <v>36</v>
      </c>
      <c r="E26" s="8"/>
      <c r="F26" s="8"/>
      <c r="G26" s="215"/>
      <c r="H26" s="19"/>
      <c r="I26" s="45" t="s">
        <v>8</v>
      </c>
      <c r="J26" s="46" t="s">
        <v>35</v>
      </c>
      <c r="K26" s="21"/>
      <c r="L26" s="21"/>
      <c r="M26" s="21"/>
      <c r="N26" s="215"/>
      <c r="O26" s="107"/>
      <c r="P26" s="507" t="s">
        <v>47</v>
      </c>
      <c r="Q26" s="513"/>
      <c r="R26" s="513"/>
      <c r="S26" s="513"/>
      <c r="T26" s="513"/>
      <c r="U26" s="510" t="s">
        <v>47</v>
      </c>
      <c r="V26" s="8"/>
      <c r="W26" s="22"/>
      <c r="X26" s="8"/>
    </row>
    <row r="27" spans="1:241" s="30" customFormat="1" ht="15.75" x14ac:dyDescent="0.25">
      <c r="A27" s="55" t="s">
        <v>5</v>
      </c>
      <c r="B27" s="378"/>
      <c r="C27" s="271" t="str">
        <f>'Netzentgelte (Plan)'!C27</f>
        <v>-</v>
      </c>
      <c r="D27" s="272" t="str">
        <f>'Netzentgelte (Plan)'!D27</f>
        <v>-</v>
      </c>
      <c r="E27" s="34"/>
      <c r="F27" s="59"/>
      <c r="G27" s="216"/>
      <c r="H27" s="19"/>
      <c r="I27" s="676"/>
      <c r="J27" s="677"/>
      <c r="K27" s="21"/>
      <c r="L27" s="21"/>
      <c r="M27" s="21"/>
      <c r="N27" s="216"/>
      <c r="O27" s="107"/>
      <c r="P27" s="648">
        <f>IF(D27="-",0,(D27*J27/100)+C27*I27)</f>
        <v>0</v>
      </c>
      <c r="Q27" s="513"/>
      <c r="R27" s="513"/>
      <c r="S27" s="513"/>
      <c r="T27" s="513"/>
      <c r="U27" s="647">
        <f>SUM(P27:P29)</f>
        <v>0</v>
      </c>
      <c r="V27" s="8"/>
      <c r="W27" s="47"/>
      <c r="X27" s="8"/>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row>
    <row r="28" spans="1:241" s="30" customFormat="1" ht="15.75" x14ac:dyDescent="0.25">
      <c r="A28" s="55" t="s">
        <v>66</v>
      </c>
      <c r="B28" s="378"/>
      <c r="C28" s="271" t="str">
        <f>'Netzentgelte (Plan)'!C28</f>
        <v>-</v>
      </c>
      <c r="D28" s="272" t="str">
        <f>'Netzentgelte (Plan)'!D28</f>
        <v>-</v>
      </c>
      <c r="E28" s="34"/>
      <c r="F28" s="59"/>
      <c r="G28" s="216"/>
      <c r="H28" s="19"/>
      <c r="I28" s="676"/>
      <c r="J28" s="677"/>
      <c r="K28" s="21"/>
      <c r="L28" s="21"/>
      <c r="M28" s="21"/>
      <c r="N28" s="216"/>
      <c r="O28" s="107"/>
      <c r="P28" s="648">
        <f>IF(D28="-",0,(D28*J28/100)+C28*I28)</f>
        <v>0</v>
      </c>
      <c r="Q28" s="513"/>
      <c r="R28" s="513"/>
      <c r="S28" s="513"/>
      <c r="T28" s="513"/>
      <c r="U28" s="514"/>
      <c r="V28" s="8"/>
      <c r="W28" s="47"/>
      <c r="X28" s="8"/>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row>
    <row r="29" spans="1:241" x14ac:dyDescent="0.2">
      <c r="A29" s="70" t="s">
        <v>6</v>
      </c>
      <c r="B29" s="378"/>
      <c r="C29" s="271">
        <f>'Netzentgelte (Plan)'!C29</f>
        <v>0</v>
      </c>
      <c r="D29" s="272">
        <f>'Netzentgelte (Plan)'!D29</f>
        <v>0</v>
      </c>
      <c r="E29" s="8"/>
      <c r="F29" s="8"/>
      <c r="G29" s="215"/>
      <c r="H29" s="19"/>
      <c r="I29" s="676"/>
      <c r="J29" s="677"/>
      <c r="K29" s="21"/>
      <c r="L29" s="21"/>
      <c r="M29" s="21"/>
      <c r="N29" s="215"/>
      <c r="O29" s="107"/>
      <c r="P29" s="648">
        <f>IF(D29="-",0,(D29*J29/100)+C29*I29)</f>
        <v>0</v>
      </c>
      <c r="Q29" s="513"/>
      <c r="R29" s="513"/>
      <c r="S29" s="513"/>
      <c r="T29" s="513"/>
      <c r="U29" s="514"/>
      <c r="V29" s="8"/>
      <c r="W29" s="68"/>
      <c r="X29" s="8"/>
    </row>
    <row r="30" spans="1:241" s="30" customFormat="1" ht="15.75" x14ac:dyDescent="0.2">
      <c r="A30" s="57"/>
      <c r="B30" s="378"/>
      <c r="C30" s="71"/>
      <c r="D30" s="27"/>
      <c r="E30" s="27"/>
      <c r="F30" s="27"/>
      <c r="G30" s="216"/>
      <c r="H30" s="19"/>
      <c r="I30" s="72"/>
      <c r="J30" s="28"/>
      <c r="K30" s="21"/>
      <c r="L30" s="21"/>
      <c r="M30" s="21"/>
      <c r="N30" s="216"/>
      <c r="O30" s="107"/>
      <c r="P30" s="518"/>
      <c r="Q30" s="513"/>
      <c r="R30" s="513"/>
      <c r="S30" s="513"/>
      <c r="T30" s="513"/>
      <c r="U30" s="514"/>
      <c r="V30" s="8"/>
      <c r="W30" s="21"/>
      <c r="X30" s="8"/>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row>
    <row r="31" spans="1:241" x14ac:dyDescent="0.2">
      <c r="A31" s="73"/>
      <c r="B31" s="378"/>
      <c r="C31" s="74"/>
      <c r="D31" s="75"/>
      <c r="E31" s="75"/>
      <c r="F31" s="8"/>
      <c r="G31" s="215"/>
      <c r="H31" s="19"/>
      <c r="I31" s="69"/>
      <c r="J31" s="21"/>
      <c r="K31" s="21"/>
      <c r="L31" s="21"/>
      <c r="M31" s="21"/>
      <c r="N31" s="215"/>
      <c r="O31" s="107"/>
      <c r="P31" s="518"/>
      <c r="Q31" s="513"/>
      <c r="R31" s="513"/>
      <c r="S31" s="513"/>
      <c r="T31" s="513"/>
      <c r="U31" s="514"/>
      <c r="V31" s="8"/>
      <c r="W31" s="21"/>
      <c r="X31" s="8"/>
    </row>
    <row r="32" spans="1:241" ht="34.5" customHeight="1" x14ac:dyDescent="0.2">
      <c r="A32" s="860" t="s">
        <v>255</v>
      </c>
      <c r="B32" s="378"/>
      <c r="C32" s="62" t="s">
        <v>69</v>
      </c>
      <c r="D32" s="63" t="s">
        <v>60</v>
      </c>
      <c r="E32" s="8"/>
      <c r="F32" s="8"/>
      <c r="G32" s="215"/>
      <c r="H32" s="19"/>
      <c r="I32" s="62" t="s">
        <v>7</v>
      </c>
      <c r="J32" s="43" t="s">
        <v>62</v>
      </c>
      <c r="K32" s="21"/>
      <c r="L32" s="21"/>
      <c r="M32" s="21"/>
      <c r="N32" s="215"/>
      <c r="O32" s="107"/>
      <c r="P32" s="519" t="s">
        <v>74</v>
      </c>
      <c r="Q32" s="513"/>
      <c r="R32" s="513"/>
      <c r="S32" s="513"/>
      <c r="T32" s="513"/>
      <c r="U32" s="520" t="s">
        <v>74</v>
      </c>
      <c r="V32" s="8"/>
      <c r="W32" s="64"/>
      <c r="X32" s="8"/>
    </row>
    <row r="33" spans="1:241" ht="15.75" x14ac:dyDescent="0.25">
      <c r="A33" s="861"/>
      <c r="B33" s="378"/>
      <c r="C33" s="45" t="s">
        <v>71</v>
      </c>
      <c r="D33" s="46" t="s">
        <v>36</v>
      </c>
      <c r="E33" s="8"/>
      <c r="F33" s="8"/>
      <c r="G33" s="215"/>
      <c r="H33" s="19"/>
      <c r="I33" s="45" t="s">
        <v>8</v>
      </c>
      <c r="J33" s="46" t="s">
        <v>35</v>
      </c>
      <c r="K33" s="21"/>
      <c r="L33" s="21"/>
      <c r="M33" s="21"/>
      <c r="N33" s="215"/>
      <c r="O33" s="107"/>
      <c r="P33" s="507" t="s">
        <v>47</v>
      </c>
      <c r="Q33" s="513"/>
      <c r="R33" s="513"/>
      <c r="S33" s="513"/>
      <c r="T33" s="513"/>
      <c r="U33" s="517" t="s">
        <v>47</v>
      </c>
      <c r="V33" s="8"/>
      <c r="W33" s="22"/>
      <c r="X33" s="8"/>
    </row>
    <row r="34" spans="1:241" s="30" customFormat="1" ht="15.75" x14ac:dyDescent="0.25">
      <c r="A34" s="55" t="s">
        <v>5</v>
      </c>
      <c r="B34" s="378"/>
      <c r="C34" s="271" t="str">
        <f>'Netzentgelte (Plan)'!C34</f>
        <v>-</v>
      </c>
      <c r="D34" s="272" t="str">
        <f>'Netzentgelte (Plan)'!D34</f>
        <v>-</v>
      </c>
      <c r="E34" s="34"/>
      <c r="F34" s="59"/>
      <c r="G34" s="216"/>
      <c r="H34" s="19"/>
      <c r="I34" s="676"/>
      <c r="J34" s="677"/>
      <c r="K34" s="21"/>
      <c r="L34" s="21"/>
      <c r="M34" s="21"/>
      <c r="N34" s="216"/>
      <c r="O34" s="107"/>
      <c r="P34" s="648">
        <f>IF(D34="-",0,(D34*J34/100)+C34*I34)</f>
        <v>0</v>
      </c>
      <c r="Q34" s="513"/>
      <c r="R34" s="513"/>
      <c r="S34" s="513"/>
      <c r="T34" s="513"/>
      <c r="U34" s="647">
        <f>SUM(P34:P36)</f>
        <v>0</v>
      </c>
      <c r="V34" s="8"/>
      <c r="W34" s="47"/>
      <c r="X34" s="8"/>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c r="FW34" s="7"/>
      <c r="FX34" s="7"/>
      <c r="FY34" s="7"/>
      <c r="FZ34" s="7"/>
      <c r="GA34" s="7"/>
      <c r="GB34" s="7"/>
      <c r="GC34" s="7"/>
      <c r="GD34" s="7"/>
      <c r="GE34" s="7"/>
      <c r="GF34" s="7"/>
      <c r="GG34" s="7"/>
      <c r="GH34" s="7"/>
      <c r="GI34" s="7"/>
      <c r="GJ34" s="7"/>
      <c r="GK34" s="7"/>
      <c r="GL34" s="7"/>
      <c r="GM34" s="7"/>
      <c r="GN34" s="7"/>
      <c r="GO34" s="7"/>
      <c r="GP34" s="7"/>
      <c r="GQ34" s="7"/>
      <c r="GR34" s="7"/>
      <c r="GS34" s="7"/>
      <c r="GT34" s="7"/>
      <c r="GU34" s="7"/>
      <c r="GV34" s="7"/>
      <c r="GW34" s="7"/>
      <c r="GX34" s="7"/>
      <c r="GY34" s="7"/>
      <c r="GZ34" s="7"/>
      <c r="HA34" s="7"/>
      <c r="HB34" s="7"/>
      <c r="HC34" s="7"/>
      <c r="HD34" s="7"/>
      <c r="HE34" s="7"/>
      <c r="HF34" s="7"/>
      <c r="HG34" s="7"/>
      <c r="HH34" s="7"/>
      <c r="HI34" s="7"/>
      <c r="HJ34" s="7"/>
      <c r="HK34" s="7"/>
      <c r="HL34" s="7"/>
      <c r="HM34" s="7"/>
      <c r="HN34" s="7"/>
      <c r="HO34" s="7"/>
      <c r="HP34" s="7"/>
      <c r="HQ34" s="7"/>
      <c r="HR34" s="7"/>
      <c r="HS34" s="7"/>
      <c r="HT34" s="7"/>
      <c r="HU34" s="7"/>
      <c r="HV34" s="7"/>
      <c r="HW34" s="7"/>
      <c r="HX34" s="7"/>
      <c r="HY34" s="7"/>
      <c r="HZ34" s="7"/>
      <c r="IA34" s="7"/>
      <c r="IB34" s="7"/>
      <c r="IC34" s="7"/>
      <c r="ID34" s="7"/>
      <c r="IE34" s="7"/>
      <c r="IF34" s="7"/>
      <c r="IG34" s="7"/>
    </row>
    <row r="35" spans="1:241" s="30" customFormat="1" ht="15.75" x14ac:dyDescent="0.25">
      <c r="A35" s="55" t="s">
        <v>66</v>
      </c>
      <c r="B35" s="378"/>
      <c r="C35" s="271" t="str">
        <f>'Netzentgelte (Plan)'!C35</f>
        <v>-</v>
      </c>
      <c r="D35" s="272" t="str">
        <f>'Netzentgelte (Plan)'!D35</f>
        <v>-</v>
      </c>
      <c r="E35" s="34"/>
      <c r="F35" s="59"/>
      <c r="G35" s="216"/>
      <c r="H35" s="19"/>
      <c r="I35" s="676"/>
      <c r="J35" s="677"/>
      <c r="K35" s="21"/>
      <c r="L35" s="21"/>
      <c r="M35" s="21"/>
      <c r="N35" s="216"/>
      <c r="O35" s="107"/>
      <c r="P35" s="648">
        <f>IF(D35="-",0,(D35*J35/100)+C35*I35)</f>
        <v>0</v>
      </c>
      <c r="Q35" s="513"/>
      <c r="R35" s="513"/>
      <c r="S35" s="513"/>
      <c r="T35" s="513"/>
      <c r="U35" s="514"/>
      <c r="V35" s="8"/>
      <c r="W35" s="47"/>
      <c r="X35" s="8"/>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row>
    <row r="36" spans="1:241" x14ac:dyDescent="0.2">
      <c r="A36" s="70" t="s">
        <v>6</v>
      </c>
      <c r="B36" s="378"/>
      <c r="C36" s="271">
        <f>'Netzentgelte (Plan)'!C36</f>
        <v>0</v>
      </c>
      <c r="D36" s="272">
        <f>'Netzentgelte (Plan)'!D36</f>
        <v>0</v>
      </c>
      <c r="E36" s="8"/>
      <c r="F36" s="8"/>
      <c r="G36" s="215"/>
      <c r="H36" s="19"/>
      <c r="I36" s="676"/>
      <c r="J36" s="677"/>
      <c r="K36" s="21"/>
      <c r="L36" s="21"/>
      <c r="M36" s="21"/>
      <c r="N36" s="215"/>
      <c r="O36" s="107"/>
      <c r="P36" s="648">
        <f>IF(D36="-",0,(D36*J36/100)+C36*I36)</f>
        <v>0</v>
      </c>
      <c r="Q36" s="513"/>
      <c r="R36" s="513"/>
      <c r="S36" s="513"/>
      <c r="T36" s="513"/>
      <c r="U36" s="514"/>
      <c r="V36" s="8"/>
      <c r="W36" s="68"/>
      <c r="X36" s="8"/>
    </row>
    <row r="37" spans="1:241" s="30" customFormat="1" ht="15.75" x14ac:dyDescent="0.2">
      <c r="A37" s="57"/>
      <c r="B37" s="378"/>
      <c r="C37" s="71"/>
      <c r="D37" s="27"/>
      <c r="E37" s="27"/>
      <c r="F37" s="27"/>
      <c r="G37" s="216"/>
      <c r="H37" s="19"/>
      <c r="I37" s="72"/>
      <c r="J37" s="28"/>
      <c r="K37" s="21"/>
      <c r="L37" s="21"/>
      <c r="M37" s="21"/>
      <c r="N37" s="216"/>
      <c r="O37" s="107"/>
      <c r="P37" s="518"/>
      <c r="Q37" s="513"/>
      <c r="R37" s="513"/>
      <c r="S37" s="513"/>
      <c r="T37" s="513"/>
      <c r="U37" s="514"/>
      <c r="V37" s="8"/>
      <c r="W37" s="21"/>
      <c r="X37" s="8"/>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row>
    <row r="38" spans="1:241" s="30" customFormat="1" ht="15.75" x14ac:dyDescent="0.2">
      <c r="A38" s="57"/>
      <c r="B38" s="378"/>
      <c r="C38" s="58"/>
      <c r="D38" s="56"/>
      <c r="E38" s="34"/>
      <c r="F38" s="59"/>
      <c r="G38" s="216"/>
      <c r="H38" s="19"/>
      <c r="I38" s="69"/>
      <c r="J38" s="21"/>
      <c r="K38" s="21"/>
      <c r="L38" s="21"/>
      <c r="M38" s="21"/>
      <c r="N38" s="216"/>
      <c r="O38" s="107"/>
      <c r="P38" s="518"/>
      <c r="Q38" s="513"/>
      <c r="R38" s="513"/>
      <c r="S38" s="513"/>
      <c r="T38" s="513"/>
      <c r="U38" s="514"/>
      <c r="V38" s="8"/>
      <c r="W38" s="21"/>
      <c r="X38" s="8"/>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row>
    <row r="39" spans="1:241" s="76" customFormat="1" ht="15.75" outlineLevel="1" x14ac:dyDescent="0.2">
      <c r="A39" s="40"/>
      <c r="B39" s="378"/>
      <c r="C39" s="24" t="s">
        <v>9</v>
      </c>
      <c r="D39" s="26"/>
      <c r="E39" s="21"/>
      <c r="F39" s="21"/>
      <c r="G39" s="216"/>
      <c r="H39" s="19"/>
      <c r="I39" s="24" t="s">
        <v>9</v>
      </c>
      <c r="J39" s="26"/>
      <c r="K39" s="21"/>
      <c r="L39" s="21"/>
      <c r="M39" s="21"/>
      <c r="N39" s="216"/>
      <c r="O39" s="107"/>
      <c r="P39" s="521" t="s">
        <v>2</v>
      </c>
      <c r="Q39" s="503"/>
      <c r="R39" s="503"/>
      <c r="S39" s="503"/>
      <c r="T39" s="503"/>
      <c r="U39" s="869" t="s">
        <v>75</v>
      </c>
      <c r="V39" s="21"/>
      <c r="W39" s="21"/>
      <c r="X39" s="21"/>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row>
    <row r="40" spans="1:241" s="76" customFormat="1" ht="15.75" outlineLevel="1" x14ac:dyDescent="0.2">
      <c r="A40" s="31" t="s">
        <v>256</v>
      </c>
      <c r="B40" s="378"/>
      <c r="C40" s="77" t="s">
        <v>59</v>
      </c>
      <c r="D40" s="78" t="s">
        <v>60</v>
      </c>
      <c r="E40" s="21"/>
      <c r="F40" s="21"/>
      <c r="G40" s="216"/>
      <c r="H40" s="19"/>
      <c r="I40" s="77" t="s">
        <v>76</v>
      </c>
      <c r="J40" s="78" t="s">
        <v>62</v>
      </c>
      <c r="K40" s="21"/>
      <c r="L40" s="21"/>
      <c r="M40" s="21"/>
      <c r="N40" s="216"/>
      <c r="O40" s="107"/>
      <c r="P40" s="522" t="s">
        <v>77</v>
      </c>
      <c r="Q40" s="503"/>
      <c r="R40" s="503"/>
      <c r="S40" s="503"/>
      <c r="T40" s="503"/>
      <c r="U40" s="870"/>
      <c r="V40" s="21"/>
      <c r="W40" s="34"/>
      <c r="X40" s="21"/>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row>
    <row r="41" spans="1:241" s="76" customFormat="1" ht="15.75" outlineLevel="1" x14ac:dyDescent="0.25">
      <c r="A41" s="79"/>
      <c r="B41" s="378"/>
      <c r="C41" s="77" t="s">
        <v>78</v>
      </c>
      <c r="D41" s="78" t="s">
        <v>79</v>
      </c>
      <c r="E41" s="21"/>
      <c r="F41" s="21"/>
      <c r="G41" s="216"/>
      <c r="H41" s="19"/>
      <c r="I41" s="80" t="s">
        <v>29</v>
      </c>
      <c r="J41" s="81" t="s">
        <v>35</v>
      </c>
      <c r="K41" s="21"/>
      <c r="L41" s="21"/>
      <c r="M41" s="21"/>
      <c r="N41" s="216"/>
      <c r="O41" s="107"/>
      <c r="P41" s="523" t="s">
        <v>47</v>
      </c>
      <c r="Q41" s="503"/>
      <c r="R41" s="503"/>
      <c r="S41" s="503"/>
      <c r="T41" s="503"/>
      <c r="U41" s="510" t="s">
        <v>47</v>
      </c>
      <c r="V41" s="21"/>
      <c r="W41" s="47"/>
      <c r="X41" s="21"/>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row>
    <row r="42" spans="1:241" s="76" customFormat="1" ht="15.75" outlineLevel="1" x14ac:dyDescent="0.2">
      <c r="A42" s="82" t="s">
        <v>3</v>
      </c>
      <c r="B42" s="378"/>
      <c r="C42" s="271">
        <f>'Netzentgelte (Plan)'!C42</f>
        <v>0</v>
      </c>
      <c r="D42" s="272">
        <f>'Netzentgelte (Plan)'!D42</f>
        <v>0</v>
      </c>
      <c r="E42" s="21"/>
      <c r="F42" s="21"/>
      <c r="G42" s="216"/>
      <c r="H42" s="19"/>
      <c r="I42" s="665"/>
      <c r="J42" s="677"/>
      <c r="K42" s="21"/>
      <c r="L42" s="21"/>
      <c r="M42" s="21"/>
      <c r="N42" s="216"/>
      <c r="O42" s="107"/>
      <c r="P42" s="648">
        <f t="shared" ref="P42:P48" si="2">IF(D42="-",0,(C42*I42*12)+(D42*J42/100))</f>
        <v>0</v>
      </c>
      <c r="Q42" s="503"/>
      <c r="R42" s="503"/>
      <c r="S42" s="503"/>
      <c r="T42" s="503"/>
      <c r="U42" s="647">
        <f>SUM(P42:P48)</f>
        <v>0</v>
      </c>
      <c r="V42" s="21"/>
      <c r="W42" s="68"/>
      <c r="X42" s="21"/>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row>
    <row r="43" spans="1:241" s="76" customFormat="1" outlineLevel="1" x14ac:dyDescent="0.2">
      <c r="A43" s="83" t="s">
        <v>64</v>
      </c>
      <c r="B43" s="378"/>
      <c r="C43" s="271">
        <f>'Netzentgelte (Plan)'!C43</f>
        <v>0</v>
      </c>
      <c r="D43" s="272">
        <f>'Netzentgelte (Plan)'!D43</f>
        <v>0</v>
      </c>
      <c r="E43" s="21"/>
      <c r="F43" s="21"/>
      <c r="G43" s="216"/>
      <c r="H43" s="19"/>
      <c r="I43" s="665"/>
      <c r="J43" s="677"/>
      <c r="K43" s="21"/>
      <c r="L43" s="21"/>
      <c r="M43" s="21"/>
      <c r="N43" s="216"/>
      <c r="O43" s="107"/>
      <c r="P43" s="648">
        <f t="shared" si="2"/>
        <v>0</v>
      </c>
      <c r="Q43" s="503"/>
      <c r="R43" s="503"/>
      <c r="S43" s="503"/>
      <c r="T43" s="503"/>
      <c r="U43" s="511"/>
      <c r="V43" s="21"/>
      <c r="W43" s="68"/>
      <c r="X43" s="21"/>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row>
    <row r="44" spans="1:241" s="76" customFormat="1" outlineLevel="1" x14ac:dyDescent="0.2">
      <c r="A44" s="55" t="s">
        <v>4</v>
      </c>
      <c r="B44" s="378"/>
      <c r="C44" s="271">
        <f>'Netzentgelte (Plan)'!C44</f>
        <v>0</v>
      </c>
      <c r="D44" s="272">
        <f>'Netzentgelte (Plan)'!D44</f>
        <v>0</v>
      </c>
      <c r="E44" s="21"/>
      <c r="F44" s="21"/>
      <c r="G44" s="216"/>
      <c r="H44" s="19"/>
      <c r="I44" s="665"/>
      <c r="J44" s="677"/>
      <c r="K44" s="21"/>
      <c r="L44" s="21"/>
      <c r="M44" s="21"/>
      <c r="N44" s="216"/>
      <c r="O44" s="107"/>
      <c r="P44" s="648">
        <f t="shared" si="2"/>
        <v>0</v>
      </c>
      <c r="Q44" s="503"/>
      <c r="R44" s="503"/>
      <c r="S44" s="503"/>
      <c r="T44" s="503"/>
      <c r="U44" s="511"/>
      <c r="V44" s="21"/>
      <c r="W44" s="68"/>
      <c r="X44" s="21"/>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row>
    <row r="45" spans="1:241" s="76" customFormat="1" outlineLevel="1" x14ac:dyDescent="0.2">
      <c r="A45" s="55" t="s">
        <v>65</v>
      </c>
      <c r="B45" s="378"/>
      <c r="C45" s="271">
        <f>'Netzentgelte (Plan)'!C45</f>
        <v>0</v>
      </c>
      <c r="D45" s="272">
        <f>'Netzentgelte (Plan)'!D45</f>
        <v>0</v>
      </c>
      <c r="E45" s="21"/>
      <c r="F45" s="21"/>
      <c r="G45" s="216"/>
      <c r="H45" s="19"/>
      <c r="I45" s="665"/>
      <c r="J45" s="677"/>
      <c r="K45" s="21"/>
      <c r="L45" s="21"/>
      <c r="M45" s="21"/>
      <c r="N45" s="216"/>
      <c r="O45" s="107"/>
      <c r="P45" s="648">
        <f t="shared" si="2"/>
        <v>0</v>
      </c>
      <c r="Q45" s="503"/>
      <c r="R45" s="503"/>
      <c r="S45" s="503"/>
      <c r="T45" s="503"/>
      <c r="U45" s="511"/>
      <c r="V45" s="21"/>
      <c r="W45" s="68"/>
      <c r="X45" s="21"/>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row>
    <row r="46" spans="1:241" s="76" customFormat="1" outlineLevel="1" x14ac:dyDescent="0.2">
      <c r="A46" s="55" t="s">
        <v>5</v>
      </c>
      <c r="B46" s="378"/>
      <c r="C46" s="271">
        <f>'Netzentgelte (Plan)'!C46</f>
        <v>0</v>
      </c>
      <c r="D46" s="272">
        <f>'Netzentgelte (Plan)'!D46</f>
        <v>0</v>
      </c>
      <c r="E46" s="21"/>
      <c r="F46" s="21"/>
      <c r="G46" s="216"/>
      <c r="H46" s="19"/>
      <c r="I46" s="665"/>
      <c r="J46" s="677"/>
      <c r="K46" s="21"/>
      <c r="L46" s="21"/>
      <c r="M46" s="21"/>
      <c r="N46" s="216"/>
      <c r="O46" s="107"/>
      <c r="P46" s="648">
        <f t="shared" si="2"/>
        <v>0</v>
      </c>
      <c r="Q46" s="503"/>
      <c r="R46" s="503"/>
      <c r="S46" s="503"/>
      <c r="T46" s="503"/>
      <c r="U46" s="511"/>
      <c r="V46" s="21"/>
      <c r="W46" s="68"/>
      <c r="X46" s="21"/>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row>
    <row r="47" spans="1:241" s="76" customFormat="1" outlineLevel="1" x14ac:dyDescent="0.2">
      <c r="A47" s="55" t="s">
        <v>66</v>
      </c>
      <c r="B47" s="378"/>
      <c r="C47" s="271">
        <f>'Netzentgelte (Plan)'!C47</f>
        <v>0</v>
      </c>
      <c r="D47" s="272">
        <f>'Netzentgelte (Plan)'!D47</f>
        <v>0</v>
      </c>
      <c r="E47" s="21"/>
      <c r="F47" s="21"/>
      <c r="G47" s="216"/>
      <c r="H47" s="19"/>
      <c r="I47" s="665"/>
      <c r="J47" s="677"/>
      <c r="K47" s="21"/>
      <c r="L47" s="21"/>
      <c r="M47" s="21"/>
      <c r="N47" s="216"/>
      <c r="O47" s="107"/>
      <c r="P47" s="648">
        <f t="shared" si="2"/>
        <v>0</v>
      </c>
      <c r="Q47" s="503"/>
      <c r="R47" s="503"/>
      <c r="S47" s="503"/>
      <c r="T47" s="503"/>
      <c r="U47" s="511"/>
      <c r="V47" s="21"/>
      <c r="W47" s="68"/>
      <c r="X47" s="21"/>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row>
    <row r="48" spans="1:241" s="76" customFormat="1" outlineLevel="1" x14ac:dyDescent="0.2">
      <c r="A48" s="55" t="s">
        <v>6</v>
      </c>
      <c r="B48" s="378"/>
      <c r="C48" s="271">
        <f>'Netzentgelte (Plan)'!C48</f>
        <v>0</v>
      </c>
      <c r="D48" s="272">
        <f>'Netzentgelte (Plan)'!D48</f>
        <v>0</v>
      </c>
      <c r="E48" s="21"/>
      <c r="F48" s="21"/>
      <c r="G48" s="216"/>
      <c r="H48" s="19"/>
      <c r="I48" s="665"/>
      <c r="J48" s="677"/>
      <c r="K48" s="21"/>
      <c r="L48" s="21"/>
      <c r="M48" s="21"/>
      <c r="N48" s="216"/>
      <c r="O48" s="107"/>
      <c r="P48" s="648">
        <f t="shared" si="2"/>
        <v>0</v>
      </c>
      <c r="Q48" s="503"/>
      <c r="R48" s="503"/>
      <c r="S48" s="503"/>
      <c r="T48" s="503"/>
      <c r="U48" s="511"/>
      <c r="V48" s="21"/>
      <c r="W48" s="68"/>
      <c r="X48" s="21"/>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row>
    <row r="49" spans="1:241" s="30" customFormat="1" ht="15.75" x14ac:dyDescent="0.2">
      <c r="A49" s="57"/>
      <c r="B49" s="73"/>
      <c r="C49" s="58"/>
      <c r="D49" s="56"/>
      <c r="E49" s="34"/>
      <c r="F49" s="59"/>
      <c r="G49" s="216"/>
      <c r="H49" s="19"/>
      <c r="I49" s="18"/>
      <c r="J49" s="8"/>
      <c r="K49" s="8"/>
      <c r="L49" s="8"/>
      <c r="M49" s="8"/>
      <c r="N49" s="216"/>
      <c r="O49" s="107"/>
      <c r="P49" s="512"/>
      <c r="Q49" s="513"/>
      <c r="R49" s="513"/>
      <c r="S49" s="513"/>
      <c r="T49" s="513"/>
      <c r="U49" s="514"/>
      <c r="V49" s="8"/>
      <c r="W49" s="8"/>
      <c r="X49" s="8"/>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row>
    <row r="50" spans="1:241" s="27" customFormat="1" x14ac:dyDescent="0.2">
      <c r="A50" s="84"/>
      <c r="B50" s="73"/>
      <c r="C50" s="71"/>
      <c r="E50" s="8"/>
      <c r="F50" s="8"/>
      <c r="G50" s="216"/>
      <c r="H50" s="19"/>
      <c r="I50" s="18"/>
      <c r="J50" s="8"/>
      <c r="K50" s="8"/>
      <c r="L50" s="8"/>
      <c r="M50" s="8"/>
      <c r="N50" s="216"/>
      <c r="O50" s="107"/>
      <c r="P50" s="512"/>
      <c r="Q50" s="513"/>
      <c r="R50" s="513"/>
      <c r="S50" s="513"/>
      <c r="T50" s="513"/>
      <c r="U50" s="514"/>
      <c r="V50" s="7"/>
      <c r="W50" s="21"/>
      <c r="X50" s="21"/>
      <c r="Y50" s="21"/>
      <c r="Z50" s="21"/>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row>
    <row r="51" spans="1:241" s="27" customFormat="1" ht="15.75" outlineLevel="1" x14ac:dyDescent="0.25">
      <c r="A51" s="40"/>
      <c r="B51" s="73"/>
      <c r="C51" s="85"/>
      <c r="D51" s="364" t="s">
        <v>10</v>
      </c>
      <c r="E51" s="87"/>
      <c r="F51" s="21"/>
      <c r="G51" s="216"/>
      <c r="H51" s="19"/>
      <c r="I51" s="85"/>
      <c r="J51" s="364" t="s">
        <v>10</v>
      </c>
      <c r="K51" s="87"/>
      <c r="L51" s="22"/>
      <c r="M51" s="22"/>
      <c r="N51" s="216"/>
      <c r="O51" s="107"/>
      <c r="P51" s="515" t="s">
        <v>2</v>
      </c>
      <c r="Q51" s="524" t="s">
        <v>2</v>
      </c>
      <c r="R51" s="524" t="s">
        <v>2</v>
      </c>
      <c r="S51" s="525"/>
      <c r="T51" s="525"/>
      <c r="U51" s="867" t="s">
        <v>80</v>
      </c>
      <c r="V51" s="7"/>
      <c r="W51" s="89"/>
      <c r="X51" s="89"/>
      <c r="Y51" s="89"/>
      <c r="Z51" s="89"/>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row>
    <row r="52" spans="1:241" s="27" customFormat="1" ht="31.5" outlineLevel="1" x14ac:dyDescent="0.25">
      <c r="A52" s="61" t="s">
        <v>257</v>
      </c>
      <c r="B52" s="73"/>
      <c r="C52" s="45" t="s">
        <v>81</v>
      </c>
      <c r="D52" s="46" t="s">
        <v>82</v>
      </c>
      <c r="E52" s="46" t="s">
        <v>83</v>
      </c>
      <c r="F52" s="90"/>
      <c r="G52" s="216"/>
      <c r="H52" s="19"/>
      <c r="I52" s="45" t="s">
        <v>81</v>
      </c>
      <c r="J52" s="46" t="s">
        <v>82</v>
      </c>
      <c r="K52" s="81" t="s">
        <v>83</v>
      </c>
      <c r="L52" s="22"/>
      <c r="M52" s="22"/>
      <c r="N52" s="216"/>
      <c r="O52" s="107"/>
      <c r="P52" s="516" t="s">
        <v>81</v>
      </c>
      <c r="Q52" s="526" t="s">
        <v>82</v>
      </c>
      <c r="R52" s="526" t="s">
        <v>83</v>
      </c>
      <c r="S52" s="527"/>
      <c r="T52" s="527"/>
      <c r="U52" s="868"/>
      <c r="V52" s="7"/>
      <c r="W52" s="29"/>
      <c r="X52" s="29"/>
      <c r="Y52" s="29"/>
      <c r="Z52" s="29"/>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row>
    <row r="53" spans="1:241" s="27" customFormat="1" ht="15.75" outlineLevel="1" x14ac:dyDescent="0.25">
      <c r="A53" s="44"/>
      <c r="B53" s="73"/>
      <c r="C53" s="45" t="s">
        <v>63</v>
      </c>
      <c r="D53" s="46" t="s">
        <v>63</v>
      </c>
      <c r="E53" s="46" t="s">
        <v>63</v>
      </c>
      <c r="F53" s="21"/>
      <c r="G53" s="216"/>
      <c r="H53" s="19"/>
      <c r="I53" s="45" t="s">
        <v>29</v>
      </c>
      <c r="J53" s="46" t="s">
        <v>29</v>
      </c>
      <c r="K53" s="46" t="s">
        <v>29</v>
      </c>
      <c r="L53" s="22"/>
      <c r="M53" s="22"/>
      <c r="N53" s="216"/>
      <c r="O53" s="107"/>
      <c r="P53" s="507" t="s">
        <v>47</v>
      </c>
      <c r="Q53" s="528" t="s">
        <v>47</v>
      </c>
      <c r="R53" s="508" t="s">
        <v>47</v>
      </c>
      <c r="S53" s="498"/>
      <c r="T53" s="498"/>
      <c r="U53" s="517" t="s">
        <v>47</v>
      </c>
      <c r="V53" s="7"/>
      <c r="W53" s="47"/>
      <c r="X53" s="47"/>
      <c r="Y53" s="47"/>
      <c r="Z53" s="4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row>
    <row r="54" spans="1:241" s="27" customFormat="1" ht="15.75" outlineLevel="1" x14ac:dyDescent="0.2">
      <c r="A54" s="48" t="s">
        <v>3</v>
      </c>
      <c r="B54" s="73"/>
      <c r="C54" s="271">
        <f>'Netzentgelte (Plan)'!C54</f>
        <v>0</v>
      </c>
      <c r="D54" s="272">
        <f>'Netzentgelte (Plan)'!D54</f>
        <v>0</v>
      </c>
      <c r="E54" s="272">
        <f>'Netzentgelte (Plan)'!E54</f>
        <v>0</v>
      </c>
      <c r="F54" s="21"/>
      <c r="G54" s="216"/>
      <c r="H54" s="19"/>
      <c r="I54" s="665"/>
      <c r="J54" s="666"/>
      <c r="K54" s="666"/>
      <c r="L54" s="91"/>
      <c r="M54" s="8"/>
      <c r="N54" s="216"/>
      <c r="O54" s="107"/>
      <c r="P54" s="648">
        <f t="shared" ref="P54:R60" si="3">IF(C54="-",0,(C54*I54))</f>
        <v>0</v>
      </c>
      <c r="Q54" s="650">
        <f t="shared" si="3"/>
        <v>0</v>
      </c>
      <c r="R54" s="649">
        <f t="shared" si="3"/>
        <v>0</v>
      </c>
      <c r="S54" s="503"/>
      <c r="T54" s="503"/>
      <c r="U54" s="647">
        <f>SUM(P54:R60)</f>
        <v>0</v>
      </c>
      <c r="V54" s="7"/>
      <c r="W54" s="68"/>
      <c r="X54" s="68"/>
      <c r="Y54" s="68"/>
      <c r="Z54" s="68"/>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row>
    <row r="55" spans="1:241" s="27" customFormat="1" outlineLevel="1" x14ac:dyDescent="0.2">
      <c r="A55" s="52" t="s">
        <v>64</v>
      </c>
      <c r="B55" s="73"/>
      <c r="C55" s="271">
        <f>'Netzentgelte (Plan)'!C55</f>
        <v>0</v>
      </c>
      <c r="D55" s="272">
        <f>'Netzentgelte (Plan)'!D55</f>
        <v>0</v>
      </c>
      <c r="E55" s="272">
        <f>'Netzentgelte (Plan)'!E55</f>
        <v>0</v>
      </c>
      <c r="F55" s="92"/>
      <c r="G55" s="216"/>
      <c r="H55" s="19"/>
      <c r="I55" s="665"/>
      <c r="J55" s="666"/>
      <c r="K55" s="666"/>
      <c r="L55" s="91"/>
      <c r="M55" s="8"/>
      <c r="N55" s="216"/>
      <c r="O55" s="107"/>
      <c r="P55" s="648">
        <f t="shared" si="3"/>
        <v>0</v>
      </c>
      <c r="Q55" s="650">
        <f t="shared" si="3"/>
        <v>0</v>
      </c>
      <c r="R55" s="649">
        <f t="shared" si="3"/>
        <v>0</v>
      </c>
      <c r="S55" s="503"/>
      <c r="T55" s="503"/>
      <c r="U55" s="514"/>
      <c r="V55" s="7"/>
      <c r="W55" s="68"/>
      <c r="X55" s="68"/>
      <c r="Y55" s="68"/>
      <c r="Z55" s="68"/>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row>
    <row r="56" spans="1:241" outlineLevel="1" x14ac:dyDescent="0.2">
      <c r="A56" s="53" t="s">
        <v>4</v>
      </c>
      <c r="B56" s="73"/>
      <c r="C56" s="271">
        <f>'Netzentgelte (Plan)'!C56</f>
        <v>0</v>
      </c>
      <c r="D56" s="272">
        <f>'Netzentgelte (Plan)'!D56</f>
        <v>0</v>
      </c>
      <c r="E56" s="272">
        <f>'Netzentgelte (Plan)'!E56</f>
        <v>0</v>
      </c>
      <c r="F56" s="8"/>
      <c r="G56" s="215"/>
      <c r="H56" s="19"/>
      <c r="I56" s="665"/>
      <c r="J56" s="666"/>
      <c r="K56" s="666"/>
      <c r="L56" s="91"/>
      <c r="M56" s="8"/>
      <c r="N56" s="215"/>
      <c r="O56" s="107"/>
      <c r="P56" s="648">
        <f t="shared" si="3"/>
        <v>0</v>
      </c>
      <c r="Q56" s="650">
        <f t="shared" si="3"/>
        <v>0</v>
      </c>
      <c r="R56" s="649">
        <f t="shared" si="3"/>
        <v>0</v>
      </c>
      <c r="S56" s="503"/>
      <c r="T56" s="503"/>
      <c r="U56" s="514"/>
      <c r="W56" s="68"/>
      <c r="X56" s="68"/>
      <c r="Y56" s="68"/>
      <c r="Z56" s="68"/>
    </row>
    <row r="57" spans="1:241" s="27" customFormat="1" outlineLevel="1" x14ac:dyDescent="0.2">
      <c r="A57" s="53" t="s">
        <v>65</v>
      </c>
      <c r="B57" s="73"/>
      <c r="C57" s="271">
        <f>'Netzentgelte (Plan)'!C57</f>
        <v>0</v>
      </c>
      <c r="D57" s="272">
        <f>'Netzentgelte (Plan)'!D57</f>
        <v>0</v>
      </c>
      <c r="E57" s="272">
        <f>'Netzentgelte (Plan)'!E57</f>
        <v>0</v>
      </c>
      <c r="F57" s="8"/>
      <c r="G57" s="216"/>
      <c r="H57" s="19"/>
      <c r="I57" s="665"/>
      <c r="J57" s="666"/>
      <c r="K57" s="666"/>
      <c r="L57" s="91"/>
      <c r="M57" s="8"/>
      <c r="N57" s="216"/>
      <c r="O57" s="107"/>
      <c r="P57" s="648">
        <f t="shared" si="3"/>
        <v>0</v>
      </c>
      <c r="Q57" s="650">
        <f t="shared" si="3"/>
        <v>0</v>
      </c>
      <c r="R57" s="649">
        <f t="shared" si="3"/>
        <v>0</v>
      </c>
      <c r="S57" s="503"/>
      <c r="T57" s="503"/>
      <c r="U57" s="514"/>
      <c r="V57" s="7"/>
      <c r="W57" s="68"/>
      <c r="X57" s="68"/>
      <c r="Y57" s="68"/>
      <c r="Z57" s="68"/>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row>
    <row r="58" spans="1:241" s="27" customFormat="1" outlineLevel="1" x14ac:dyDescent="0.2">
      <c r="A58" s="55" t="s">
        <v>5</v>
      </c>
      <c r="B58" s="73"/>
      <c r="C58" s="271">
        <f>'Netzentgelte (Plan)'!C58</f>
        <v>0</v>
      </c>
      <c r="D58" s="272">
        <f>'Netzentgelte (Plan)'!D58</f>
        <v>0</v>
      </c>
      <c r="E58" s="272">
        <f>'Netzentgelte (Plan)'!E58</f>
        <v>0</v>
      </c>
      <c r="F58" s="8"/>
      <c r="G58" s="216"/>
      <c r="H58" s="19"/>
      <c r="I58" s="665"/>
      <c r="J58" s="666"/>
      <c r="K58" s="666"/>
      <c r="L58" s="8"/>
      <c r="M58" s="8"/>
      <c r="N58" s="216"/>
      <c r="O58" s="107"/>
      <c r="P58" s="648">
        <f t="shared" si="3"/>
        <v>0</v>
      </c>
      <c r="Q58" s="650">
        <f t="shared" si="3"/>
        <v>0</v>
      </c>
      <c r="R58" s="649">
        <f t="shared" si="3"/>
        <v>0</v>
      </c>
      <c r="S58" s="503"/>
      <c r="T58" s="503"/>
      <c r="U58" s="514"/>
      <c r="V58" s="7"/>
      <c r="W58" s="68"/>
      <c r="X58" s="68"/>
      <c r="Y58" s="68"/>
      <c r="Z58" s="68"/>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row>
    <row r="59" spans="1:241" s="27" customFormat="1" outlineLevel="1" x14ac:dyDescent="0.2">
      <c r="A59" s="55" t="s">
        <v>66</v>
      </c>
      <c r="B59" s="73"/>
      <c r="C59" s="271">
        <f>'Netzentgelte (Plan)'!C59</f>
        <v>0</v>
      </c>
      <c r="D59" s="272">
        <f>'Netzentgelte (Plan)'!D59</f>
        <v>0</v>
      </c>
      <c r="E59" s="272">
        <f>'Netzentgelte (Plan)'!E59</f>
        <v>0</v>
      </c>
      <c r="F59" s="8"/>
      <c r="G59" s="216"/>
      <c r="H59" s="19"/>
      <c r="I59" s="665"/>
      <c r="J59" s="666"/>
      <c r="K59" s="666"/>
      <c r="L59" s="8"/>
      <c r="M59" s="8"/>
      <c r="N59" s="216"/>
      <c r="O59" s="107"/>
      <c r="P59" s="648">
        <f t="shared" si="3"/>
        <v>0</v>
      </c>
      <c r="Q59" s="650">
        <f t="shared" si="3"/>
        <v>0</v>
      </c>
      <c r="R59" s="649">
        <f t="shared" si="3"/>
        <v>0</v>
      </c>
      <c r="S59" s="503"/>
      <c r="T59" s="503"/>
      <c r="U59" s="514"/>
      <c r="V59" s="7"/>
      <c r="W59" s="68"/>
      <c r="X59" s="68"/>
      <c r="Y59" s="68"/>
      <c r="Z59" s="68"/>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row>
    <row r="60" spans="1:241" s="27" customFormat="1" outlineLevel="1" x14ac:dyDescent="0.2">
      <c r="A60" s="55" t="s">
        <v>6</v>
      </c>
      <c r="B60" s="73"/>
      <c r="C60" s="271">
        <f>'Netzentgelte (Plan)'!C60</f>
        <v>0</v>
      </c>
      <c r="D60" s="272">
        <f>'Netzentgelte (Plan)'!D60</f>
        <v>0</v>
      </c>
      <c r="E60" s="272">
        <f>'Netzentgelte (Plan)'!E60</f>
        <v>0</v>
      </c>
      <c r="F60" s="8"/>
      <c r="G60" s="216"/>
      <c r="H60" s="19"/>
      <c r="I60" s="665"/>
      <c r="J60" s="666"/>
      <c r="K60" s="666"/>
      <c r="L60" s="8"/>
      <c r="M60" s="8"/>
      <c r="N60" s="216"/>
      <c r="O60" s="107"/>
      <c r="P60" s="648">
        <f t="shared" si="3"/>
        <v>0</v>
      </c>
      <c r="Q60" s="650">
        <f t="shared" si="3"/>
        <v>0</v>
      </c>
      <c r="R60" s="649">
        <f t="shared" si="3"/>
        <v>0</v>
      </c>
      <c r="S60" s="503"/>
      <c r="T60" s="503"/>
      <c r="U60" s="514"/>
      <c r="V60" s="7"/>
      <c r="W60" s="68"/>
      <c r="X60" s="68"/>
      <c r="Y60" s="68"/>
      <c r="Z60" s="68"/>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row>
    <row r="61" spans="1:241" s="30" customFormat="1" ht="15.75" x14ac:dyDescent="0.2">
      <c r="A61" s="57"/>
      <c r="B61" s="73"/>
      <c r="C61" s="71"/>
      <c r="D61" s="27"/>
      <c r="E61" s="27"/>
      <c r="F61" s="8"/>
      <c r="G61" s="216"/>
      <c r="H61" s="19"/>
      <c r="I61" s="71"/>
      <c r="J61" s="27"/>
      <c r="K61" s="8"/>
      <c r="L61" s="8"/>
      <c r="M61" s="8"/>
      <c r="N61" s="216"/>
      <c r="O61" s="21"/>
      <c r="P61" s="529"/>
      <c r="Q61" s="513"/>
      <c r="R61" s="513"/>
      <c r="S61" s="513"/>
      <c r="T61" s="513"/>
      <c r="U61" s="514"/>
      <c r="V61" s="7"/>
      <c r="W61" s="21"/>
      <c r="X61" s="21"/>
      <c r="Y61" s="21"/>
      <c r="Z61" s="21"/>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row>
    <row r="62" spans="1:241" x14ac:dyDescent="0.2">
      <c r="A62" s="73"/>
      <c r="B62" s="73"/>
      <c r="C62" s="18"/>
      <c r="D62" s="8"/>
      <c r="E62" s="8"/>
      <c r="F62" s="8"/>
      <c r="G62" s="215"/>
      <c r="H62" s="19"/>
      <c r="I62" s="18"/>
      <c r="J62" s="8"/>
      <c r="K62" s="8"/>
      <c r="L62" s="8"/>
      <c r="M62" s="8"/>
      <c r="N62" s="215"/>
      <c r="O62" s="21"/>
      <c r="P62" s="512"/>
      <c r="Q62" s="513"/>
      <c r="R62" s="513"/>
      <c r="S62" s="513"/>
      <c r="T62" s="513"/>
      <c r="U62" s="514"/>
      <c r="V62" s="8"/>
      <c r="W62" s="8"/>
      <c r="X62" s="8"/>
      <c r="Y62" s="8"/>
    </row>
    <row r="63" spans="1:241" ht="15.75" x14ac:dyDescent="0.2">
      <c r="A63" s="40"/>
      <c r="B63" s="73"/>
      <c r="C63" s="93"/>
      <c r="D63" s="94" t="s">
        <v>84</v>
      </c>
      <c r="E63" s="95"/>
      <c r="F63" s="96"/>
      <c r="G63" s="215"/>
      <c r="H63" s="19"/>
      <c r="I63" s="97" t="s">
        <v>85</v>
      </c>
      <c r="J63" s="98"/>
      <c r="K63" s="98"/>
      <c r="L63" s="8"/>
      <c r="M63" s="8"/>
      <c r="N63" s="215"/>
      <c r="O63" s="21"/>
      <c r="P63" s="871"/>
      <c r="Q63" s="873" t="s">
        <v>249</v>
      </c>
      <c r="R63" s="862"/>
      <c r="S63" s="513"/>
      <c r="T63" s="513"/>
      <c r="U63" s="876"/>
      <c r="V63" s="8"/>
      <c r="W63" s="8"/>
      <c r="X63" s="99"/>
      <c r="Y63" s="99"/>
      <c r="Z63" s="8"/>
    </row>
    <row r="64" spans="1:241" ht="31.5" x14ac:dyDescent="0.2">
      <c r="A64" s="61" t="s">
        <v>258</v>
      </c>
      <c r="B64" s="73"/>
      <c r="C64" s="889" t="s">
        <v>242</v>
      </c>
      <c r="D64" s="890"/>
      <c r="E64" s="891"/>
      <c r="F64" s="8"/>
      <c r="G64" s="215"/>
      <c r="H64" s="19"/>
      <c r="I64" s="450"/>
      <c r="J64" s="101" t="s">
        <v>242</v>
      </c>
      <c r="K64" s="101"/>
      <c r="L64" s="8"/>
      <c r="M64" s="8"/>
      <c r="N64" s="215"/>
      <c r="O64" s="21"/>
      <c r="P64" s="872"/>
      <c r="Q64" s="874"/>
      <c r="R64" s="875"/>
      <c r="S64" s="513"/>
      <c r="T64" s="527"/>
      <c r="U64" s="876"/>
      <c r="V64" s="8"/>
      <c r="W64" s="8"/>
      <c r="X64" s="102"/>
      <c r="Y64" s="99"/>
      <c r="Z64" s="8"/>
    </row>
    <row r="65" spans="1:26" ht="15.75" x14ac:dyDescent="0.25">
      <c r="A65" s="44"/>
      <c r="B65" s="18"/>
      <c r="C65" s="448"/>
      <c r="D65" s="46" t="s">
        <v>71</v>
      </c>
      <c r="E65" s="449"/>
      <c r="F65" s="8"/>
      <c r="G65" s="215"/>
      <c r="H65" s="8"/>
      <c r="I65" s="453"/>
      <c r="J65" s="134" t="s">
        <v>8</v>
      </c>
      <c r="K65" s="451"/>
      <c r="L65" s="8"/>
      <c r="M65" s="8"/>
      <c r="N65" s="215"/>
      <c r="O65" s="21"/>
      <c r="P65" s="530"/>
      <c r="Q65" s="531" t="s">
        <v>47</v>
      </c>
      <c r="R65" s="532"/>
      <c r="S65" s="513"/>
      <c r="T65" s="509"/>
      <c r="U65" s="499"/>
      <c r="V65" s="8"/>
      <c r="W65" s="8"/>
      <c r="X65" s="22"/>
      <c r="Y65" s="99"/>
      <c r="Z65" s="8"/>
    </row>
    <row r="66" spans="1:26" s="9" customFormat="1" ht="15.75" x14ac:dyDescent="0.25">
      <c r="A66" s="104" t="s">
        <v>12</v>
      </c>
      <c r="B66" s="69"/>
      <c r="C66" s="116"/>
      <c r="D66" s="278">
        <f>'Netzentgelte (Plan)'!D66</f>
        <v>0</v>
      </c>
      <c r="E66" s="116"/>
      <c r="F66" s="21"/>
      <c r="G66" s="215"/>
      <c r="H66" s="8"/>
      <c r="I66" s="440"/>
      <c r="J66" s="675"/>
      <c r="K66" s="440"/>
      <c r="L66" s="21"/>
      <c r="M66" s="21"/>
      <c r="N66" s="215"/>
      <c r="O66" s="21"/>
      <c r="P66" s="533"/>
      <c r="Q66" s="655">
        <f>IF(D66="-",0,(D66*J66))</f>
        <v>0</v>
      </c>
      <c r="R66" s="534"/>
      <c r="S66" s="513"/>
      <c r="T66" s="509"/>
      <c r="U66" s="537"/>
      <c r="V66" s="8"/>
      <c r="W66" s="8"/>
      <c r="X66" s="47"/>
      <c r="Y66" s="89"/>
      <c r="Z66" s="21"/>
    </row>
    <row r="67" spans="1:26" ht="15.75" x14ac:dyDescent="0.25">
      <c r="A67" s="104" t="s">
        <v>46</v>
      </c>
      <c r="B67" s="18"/>
      <c r="C67" s="117"/>
      <c r="D67" s="278">
        <f>'Netzentgelte (Plan)'!D67</f>
        <v>0</v>
      </c>
      <c r="E67" s="117"/>
      <c r="F67" s="8"/>
      <c r="G67" s="215"/>
      <c r="H67" s="8"/>
      <c r="I67" s="117"/>
      <c r="J67" s="675"/>
      <c r="K67" s="117"/>
      <c r="L67" s="8"/>
      <c r="M67" s="8"/>
      <c r="N67" s="215"/>
      <c r="O67" s="21"/>
      <c r="P67" s="535"/>
      <c r="Q67" s="655">
        <f>IF(D67="-",0,(D67*J67)*-1)</f>
        <v>0</v>
      </c>
      <c r="R67" s="534"/>
      <c r="S67" s="513"/>
      <c r="T67" s="509"/>
      <c r="U67" s="514"/>
      <c r="V67" s="8"/>
      <c r="W67" s="8"/>
      <c r="X67" s="22"/>
      <c r="Y67" s="99"/>
      <c r="Z67" s="8"/>
    </row>
    <row r="68" spans="1:26" s="9" customFormat="1" ht="15.75" x14ac:dyDescent="0.25">
      <c r="A68" s="104"/>
      <c r="B68" s="69"/>
      <c r="C68" s="117"/>
      <c r="D68" s="109"/>
      <c r="E68" s="117"/>
      <c r="F68" s="21"/>
      <c r="G68" s="215"/>
      <c r="H68" s="8"/>
      <c r="I68" s="117"/>
      <c r="J68" s="628"/>
      <c r="K68" s="117"/>
      <c r="L68" s="21"/>
      <c r="M68" s="21"/>
      <c r="N68" s="215"/>
      <c r="O68" s="21"/>
      <c r="P68" s="535"/>
      <c r="Q68" s="655"/>
      <c r="R68" s="534"/>
      <c r="S68" s="513"/>
      <c r="T68" s="509"/>
      <c r="U68" s="577" t="s">
        <v>2</v>
      </c>
      <c r="V68" s="8"/>
      <c r="W68" s="8"/>
      <c r="X68" s="47"/>
      <c r="Y68" s="89"/>
      <c r="Z68" s="21"/>
    </row>
    <row r="69" spans="1:26" ht="15.75" x14ac:dyDescent="0.25">
      <c r="A69" s="104" t="s">
        <v>13</v>
      </c>
      <c r="B69" s="18"/>
      <c r="C69" s="116"/>
      <c r="D69" s="278">
        <f>'Netzentgelte (Plan)'!D69</f>
        <v>0</v>
      </c>
      <c r="E69" s="116"/>
      <c r="F69" s="8"/>
      <c r="G69" s="215"/>
      <c r="H69" s="8"/>
      <c r="I69" s="440"/>
      <c r="J69" s="675"/>
      <c r="K69" s="440"/>
      <c r="L69" s="8"/>
      <c r="M69" s="8"/>
      <c r="N69" s="215"/>
      <c r="O69" s="21"/>
      <c r="P69" s="533"/>
      <c r="Q69" s="655">
        <f>IF(D69="-",0,(D69*J69))</f>
        <v>0</v>
      </c>
      <c r="R69" s="534"/>
      <c r="S69" s="513"/>
      <c r="T69" s="509"/>
      <c r="U69" s="553" t="s">
        <v>11</v>
      </c>
      <c r="V69" s="8"/>
      <c r="W69" s="8"/>
      <c r="X69" s="22"/>
      <c r="Y69" s="99"/>
      <c r="Z69" s="8"/>
    </row>
    <row r="70" spans="1:26" s="9" customFormat="1" ht="15.75" x14ac:dyDescent="0.25">
      <c r="A70" s="104" t="s">
        <v>46</v>
      </c>
      <c r="B70" s="69"/>
      <c r="C70" s="117"/>
      <c r="D70" s="278">
        <f>'Netzentgelte (Plan)'!D70</f>
        <v>0</v>
      </c>
      <c r="E70" s="117"/>
      <c r="F70" s="21"/>
      <c r="G70" s="215"/>
      <c r="H70" s="8"/>
      <c r="I70" s="117"/>
      <c r="J70" s="675"/>
      <c r="K70" s="117"/>
      <c r="L70" s="21"/>
      <c r="M70" s="21"/>
      <c r="N70" s="215"/>
      <c r="O70" s="21"/>
      <c r="P70" s="535"/>
      <c r="Q70" s="655">
        <f>IF(D70="-",0,(D70*J70)*-1)</f>
        <v>0</v>
      </c>
      <c r="R70" s="534"/>
      <c r="S70" s="513"/>
      <c r="T70" s="509"/>
      <c r="U70" s="578" t="s">
        <v>251</v>
      </c>
      <c r="V70" s="8"/>
      <c r="W70" s="8"/>
      <c r="X70" s="47"/>
      <c r="Y70" s="89"/>
      <c r="Z70" s="21"/>
    </row>
    <row r="71" spans="1:26" ht="15.75" x14ac:dyDescent="0.25">
      <c r="A71" s="110" t="s">
        <v>40</v>
      </c>
      <c r="B71" s="18"/>
      <c r="C71" s="117"/>
      <c r="D71" s="109"/>
      <c r="E71" s="117"/>
      <c r="F71" s="8"/>
      <c r="G71" s="215"/>
      <c r="H71" s="8"/>
      <c r="I71" s="117"/>
      <c r="J71" s="628"/>
      <c r="K71" s="117"/>
      <c r="L71" s="8"/>
      <c r="M71" s="8"/>
      <c r="N71" s="215"/>
      <c r="O71" s="21"/>
      <c r="P71" s="533"/>
      <c r="Q71" s="662"/>
      <c r="R71" s="534"/>
      <c r="S71" s="513"/>
      <c r="T71" s="509"/>
      <c r="U71" s="510" t="s">
        <v>47</v>
      </c>
      <c r="V71" s="8"/>
      <c r="W71" s="8"/>
      <c r="X71" s="22"/>
      <c r="Y71" s="99"/>
      <c r="Z71" s="8"/>
    </row>
    <row r="72" spans="1:26" ht="15.75" x14ac:dyDescent="0.25">
      <c r="A72" s="104" t="s">
        <v>14</v>
      </c>
      <c r="B72" s="18"/>
      <c r="C72" s="116"/>
      <c r="D72" s="278">
        <f>'Netzentgelte (Plan)'!D72</f>
        <v>0</v>
      </c>
      <c r="E72" s="116"/>
      <c r="F72" s="8"/>
      <c r="G72" s="215"/>
      <c r="H72" s="8"/>
      <c r="I72" s="440"/>
      <c r="J72" s="675"/>
      <c r="K72" s="440"/>
      <c r="L72" s="8"/>
      <c r="M72" s="8"/>
      <c r="N72" s="215"/>
      <c r="O72" s="21"/>
      <c r="P72" s="533"/>
      <c r="Q72" s="655">
        <f>IF(D72="-",0,(D72*J72))</f>
        <v>0</v>
      </c>
      <c r="R72" s="534"/>
      <c r="S72" s="513"/>
      <c r="T72" s="509"/>
      <c r="U72" s="647">
        <f>SUM(Q66:Q116)</f>
        <v>0</v>
      </c>
      <c r="V72" s="8"/>
      <c r="W72" s="8"/>
      <c r="X72" s="22"/>
      <c r="Y72" s="99"/>
      <c r="Z72" s="8"/>
    </row>
    <row r="73" spans="1:26" ht="15.75" x14ac:dyDescent="0.25">
      <c r="A73" s="104" t="s">
        <v>46</v>
      </c>
      <c r="B73" s="18"/>
      <c r="C73" s="117"/>
      <c r="D73" s="278">
        <f>'Netzentgelte (Plan)'!D73</f>
        <v>0</v>
      </c>
      <c r="E73" s="117"/>
      <c r="F73" s="8"/>
      <c r="G73" s="215"/>
      <c r="H73" s="8"/>
      <c r="I73" s="117"/>
      <c r="J73" s="675"/>
      <c r="K73" s="117"/>
      <c r="L73" s="8"/>
      <c r="M73" s="8"/>
      <c r="N73" s="215"/>
      <c r="O73" s="21"/>
      <c r="P73" s="535"/>
      <c r="Q73" s="655">
        <f>IF(D73="-",0,(D73*J73)*-1)</f>
        <v>0</v>
      </c>
      <c r="R73" s="534"/>
      <c r="S73" s="513"/>
      <c r="T73" s="509"/>
      <c r="U73" s="537"/>
      <c r="V73" s="8"/>
      <c r="W73" s="8"/>
      <c r="X73" s="22"/>
      <c r="Y73" s="99"/>
      <c r="Z73" s="8"/>
    </row>
    <row r="74" spans="1:26" ht="15.75" x14ac:dyDescent="0.25">
      <c r="A74" s="104"/>
      <c r="B74" s="18"/>
      <c r="C74" s="117"/>
      <c r="D74" s="109"/>
      <c r="E74" s="117"/>
      <c r="F74" s="8"/>
      <c r="G74" s="215"/>
      <c r="H74" s="8"/>
      <c r="I74" s="117"/>
      <c r="J74" s="628"/>
      <c r="K74" s="117"/>
      <c r="L74" s="8"/>
      <c r="M74" s="8"/>
      <c r="N74" s="215"/>
      <c r="O74" s="21"/>
      <c r="P74" s="535"/>
      <c r="Q74" s="659"/>
      <c r="R74" s="534"/>
      <c r="S74" s="513"/>
      <c r="T74" s="509"/>
      <c r="U74" s="514"/>
      <c r="V74" s="8"/>
      <c r="W74" s="8"/>
      <c r="X74" s="22"/>
      <c r="Y74" s="99"/>
      <c r="Z74" s="8"/>
    </row>
    <row r="75" spans="1:26" s="9" customFormat="1" ht="15.75" x14ac:dyDescent="0.25">
      <c r="A75" s="104" t="s">
        <v>41</v>
      </c>
      <c r="B75" s="69"/>
      <c r="C75" s="117"/>
      <c r="D75" s="109"/>
      <c r="E75" s="117"/>
      <c r="F75" s="21"/>
      <c r="G75" s="215"/>
      <c r="H75" s="8"/>
      <c r="I75" s="117" t="s">
        <v>40</v>
      </c>
      <c r="J75" s="628" t="s">
        <v>40</v>
      </c>
      <c r="K75" s="117" t="s">
        <v>40</v>
      </c>
      <c r="L75" s="21"/>
      <c r="M75" s="21"/>
      <c r="N75" s="215"/>
      <c r="O75" s="21"/>
      <c r="P75" s="535"/>
      <c r="Q75" s="660" t="s">
        <v>40</v>
      </c>
      <c r="R75" s="534"/>
      <c r="S75" s="513"/>
      <c r="T75" s="509"/>
      <c r="U75" s="570"/>
      <c r="V75" s="8"/>
      <c r="W75" s="8"/>
      <c r="X75" s="47"/>
      <c r="Y75" s="89"/>
      <c r="Z75" s="21"/>
    </row>
    <row r="76" spans="1:26" ht="15.75" x14ac:dyDescent="0.25">
      <c r="A76" s="104" t="s">
        <v>87</v>
      </c>
      <c r="B76" s="18"/>
      <c r="C76" s="117"/>
      <c r="D76" s="278">
        <f>'Netzentgelte (Plan)'!D76</f>
        <v>0</v>
      </c>
      <c r="E76" s="117"/>
      <c r="F76" s="8"/>
      <c r="G76" s="215"/>
      <c r="H76" s="8"/>
      <c r="I76" s="117" t="s">
        <v>40</v>
      </c>
      <c r="J76" s="675"/>
      <c r="K76" s="117"/>
      <c r="L76" s="8"/>
      <c r="M76" s="8"/>
      <c r="N76" s="215"/>
      <c r="O76" s="21"/>
      <c r="P76" s="533"/>
      <c r="Q76" s="655">
        <f>IF(D76="-",0,(D76*J76)*-1)</f>
        <v>0</v>
      </c>
      <c r="R76" s="534"/>
      <c r="S76" s="513"/>
      <c r="T76" s="509"/>
      <c r="U76" s="570"/>
      <c r="V76" s="8"/>
      <c r="W76" s="8"/>
      <c r="X76" s="22"/>
      <c r="Y76" s="99"/>
      <c r="Z76" s="8"/>
    </row>
    <row r="77" spans="1:26" ht="15.75" x14ac:dyDescent="0.25">
      <c r="A77" s="104" t="s">
        <v>88</v>
      </c>
      <c r="B77" s="18"/>
      <c r="C77" s="21"/>
      <c r="D77" s="278">
        <f>'Netzentgelte (Plan)'!C77</f>
        <v>0</v>
      </c>
      <c r="E77" s="117"/>
      <c r="F77" s="109"/>
      <c r="G77" s="215"/>
      <c r="H77" s="8"/>
      <c r="I77" s="21"/>
      <c r="J77" s="675"/>
      <c r="K77" s="117"/>
      <c r="L77" s="8"/>
      <c r="M77" s="8"/>
      <c r="N77" s="215"/>
      <c r="O77" s="21"/>
      <c r="P77" s="533"/>
      <c r="Q77" s="655">
        <f>IF(D77="-",0,(D77*J77)*-1)</f>
        <v>0</v>
      </c>
      <c r="R77" s="534"/>
      <c r="S77" s="513"/>
      <c r="T77" s="509"/>
      <c r="U77" s="537"/>
      <c r="V77" s="8"/>
      <c r="W77" s="8"/>
      <c r="X77" s="22"/>
      <c r="Y77" s="99"/>
      <c r="Z77" s="8"/>
    </row>
    <row r="78" spans="1:26" ht="15.75" x14ac:dyDescent="0.25">
      <c r="A78" s="689" t="s">
        <v>286</v>
      </c>
      <c r="B78" s="18"/>
      <c r="C78" s="117"/>
      <c r="D78" s="109"/>
      <c r="E78" s="117"/>
      <c r="F78" s="109"/>
      <c r="G78" s="215"/>
      <c r="H78" s="8"/>
      <c r="I78" s="440"/>
      <c r="J78" s="628"/>
      <c r="K78" s="117"/>
      <c r="L78" s="8"/>
      <c r="M78" s="8"/>
      <c r="N78" s="215"/>
      <c r="O78" s="21"/>
      <c r="P78" s="533"/>
      <c r="Q78" s="655">
        <f>IF(D78="-",0,(D78*J78)*-1)</f>
        <v>0</v>
      </c>
      <c r="R78" s="534"/>
      <c r="S78" s="513"/>
      <c r="T78" s="509"/>
      <c r="U78" s="537"/>
      <c r="V78" s="8"/>
      <c r="W78" s="8"/>
      <c r="X78" s="22"/>
      <c r="Y78" s="99"/>
      <c r="Z78" s="8"/>
    </row>
    <row r="79" spans="1:26" ht="15.75" x14ac:dyDescent="0.25">
      <c r="A79" s="283" t="str">
        <f>'Netzentgelte (Plan)'!A79</f>
        <v>-</v>
      </c>
      <c r="B79" s="18"/>
      <c r="C79" s="116"/>
      <c r="D79" s="278">
        <f>'Netzentgelte (Plan)'!D79</f>
        <v>0</v>
      </c>
      <c r="E79" s="116"/>
      <c r="F79" s="109"/>
      <c r="G79" s="215"/>
      <c r="H79" s="8"/>
      <c r="I79" s="440"/>
      <c r="J79" s="675"/>
      <c r="K79" s="440"/>
      <c r="L79" s="8"/>
      <c r="M79" s="8"/>
      <c r="N79" s="215"/>
      <c r="O79" s="21"/>
      <c r="P79" s="533"/>
      <c r="Q79" s="655">
        <f>IF(D79="-",0,(D79*J79))</f>
        <v>0</v>
      </c>
      <c r="R79" s="534"/>
      <c r="S79" s="513"/>
      <c r="T79" s="509"/>
      <c r="U79" s="537"/>
      <c r="V79" s="8"/>
      <c r="W79" s="8"/>
      <c r="X79" s="22"/>
      <c r="Y79" s="99"/>
      <c r="Z79" s="8"/>
    </row>
    <row r="80" spans="1:26" ht="15.75" x14ac:dyDescent="0.25">
      <c r="A80" s="284" t="str">
        <f>'Netzentgelte (Plan)'!A80</f>
        <v>-</v>
      </c>
      <c r="B80" s="18"/>
      <c r="C80" s="116"/>
      <c r="D80" s="278">
        <f>'Netzentgelte (Plan)'!D80</f>
        <v>0</v>
      </c>
      <c r="E80" s="116"/>
      <c r="F80" s="109"/>
      <c r="G80" s="215"/>
      <c r="H80" s="8"/>
      <c r="I80" s="440"/>
      <c r="J80" s="675"/>
      <c r="K80" s="440"/>
      <c r="L80" s="8"/>
      <c r="M80" s="8"/>
      <c r="N80" s="215"/>
      <c r="O80" s="21"/>
      <c r="P80" s="533"/>
      <c r="Q80" s="655">
        <f>IF(D80="-",0,(D80*J80))</f>
        <v>0</v>
      </c>
      <c r="R80" s="534"/>
      <c r="S80" s="513"/>
      <c r="T80" s="509"/>
      <c r="U80" s="537"/>
      <c r="V80" s="8"/>
      <c r="W80" s="8"/>
      <c r="X80" s="22"/>
      <c r="Y80" s="99"/>
      <c r="Z80" s="8"/>
    </row>
    <row r="81" spans="1:26" ht="15.75" x14ac:dyDescent="0.25">
      <c r="A81" s="283" t="str">
        <f>'Netzentgelte (Plan)'!A81</f>
        <v>-</v>
      </c>
      <c r="B81" s="18"/>
      <c r="C81" s="116"/>
      <c r="D81" s="278">
        <f>'Netzentgelte (Plan)'!D81</f>
        <v>0</v>
      </c>
      <c r="E81" s="116"/>
      <c r="F81" s="109"/>
      <c r="G81" s="215"/>
      <c r="H81" s="8"/>
      <c r="I81" s="440"/>
      <c r="J81" s="675"/>
      <c r="K81" s="440"/>
      <c r="L81" s="8"/>
      <c r="M81" s="8"/>
      <c r="N81" s="215"/>
      <c r="O81" s="21"/>
      <c r="P81" s="533"/>
      <c r="Q81" s="655">
        <f>IF(D81="-",0,(D81*J81))</f>
        <v>0</v>
      </c>
      <c r="R81" s="534"/>
      <c r="S81" s="513"/>
      <c r="T81" s="509"/>
      <c r="U81" s="537"/>
      <c r="V81" s="8"/>
      <c r="W81" s="8"/>
      <c r="X81" s="22"/>
      <c r="Y81" s="99"/>
      <c r="Z81" s="8"/>
    </row>
    <row r="82" spans="1:26" ht="15.75" x14ac:dyDescent="0.25">
      <c r="A82" s="284" t="str">
        <f>'Netzentgelte (Plan)'!A82</f>
        <v>-</v>
      </c>
      <c r="B82" s="18"/>
      <c r="C82" s="116"/>
      <c r="D82" s="278">
        <f>'Netzentgelte (Plan)'!D82</f>
        <v>0</v>
      </c>
      <c r="E82" s="116"/>
      <c r="F82" s="109"/>
      <c r="G82" s="215"/>
      <c r="H82" s="8"/>
      <c r="I82" s="440"/>
      <c r="J82" s="675"/>
      <c r="K82" s="440"/>
      <c r="L82" s="8"/>
      <c r="M82" s="8"/>
      <c r="N82" s="215"/>
      <c r="O82" s="21"/>
      <c r="P82" s="533"/>
      <c r="Q82" s="655">
        <f>IF(D82="-",0,(D82*J82))</f>
        <v>0</v>
      </c>
      <c r="R82" s="534"/>
      <c r="S82" s="513"/>
      <c r="T82" s="509"/>
      <c r="U82" s="537"/>
      <c r="V82" s="8"/>
      <c r="W82" s="8"/>
      <c r="X82" s="22"/>
      <c r="Y82" s="99"/>
      <c r="Z82" s="8"/>
    </row>
    <row r="83" spans="1:26" ht="15.75" x14ac:dyDescent="0.25">
      <c r="A83" s="283" t="str">
        <f>'Netzentgelte (Plan)'!A83</f>
        <v>-</v>
      </c>
      <c r="B83" s="18"/>
      <c r="C83" s="116"/>
      <c r="D83" s="278">
        <f>'Netzentgelte (Plan)'!D83</f>
        <v>0</v>
      </c>
      <c r="E83" s="116"/>
      <c r="F83" s="109"/>
      <c r="G83" s="215"/>
      <c r="H83" s="8"/>
      <c r="I83" s="440"/>
      <c r="J83" s="675"/>
      <c r="K83" s="440"/>
      <c r="L83" s="8"/>
      <c r="M83" s="8"/>
      <c r="N83" s="215"/>
      <c r="O83" s="21"/>
      <c r="P83" s="533"/>
      <c r="Q83" s="655">
        <f>IF(D83="-",0,(D83*J83))</f>
        <v>0</v>
      </c>
      <c r="R83" s="534"/>
      <c r="S83" s="513"/>
      <c r="T83" s="509"/>
      <c r="U83" s="514"/>
      <c r="V83" s="8"/>
      <c r="W83" s="8"/>
      <c r="X83" s="22"/>
      <c r="Y83" s="99"/>
      <c r="Z83" s="8"/>
    </row>
    <row r="84" spans="1:26" s="9" customFormat="1" ht="15.75" x14ac:dyDescent="0.25">
      <c r="A84" s="114"/>
      <c r="B84" s="378"/>
      <c r="C84" s="115"/>
      <c r="D84" s="116"/>
      <c r="E84" s="116"/>
      <c r="F84" s="117"/>
      <c r="G84" s="215"/>
      <c r="H84" s="21"/>
      <c r="I84" s="440"/>
      <c r="J84" s="117"/>
      <c r="K84" s="113"/>
      <c r="L84" s="21"/>
      <c r="M84" s="21"/>
      <c r="N84" s="215"/>
      <c r="O84" s="21"/>
      <c r="P84" s="533"/>
      <c r="Q84" s="534"/>
      <c r="R84" s="534"/>
      <c r="S84" s="503"/>
      <c r="T84" s="509"/>
      <c r="U84" s="537"/>
      <c r="V84" s="21"/>
      <c r="W84" s="21"/>
      <c r="X84" s="47"/>
      <c r="Y84" s="89"/>
      <c r="Z84" s="21"/>
    </row>
    <row r="85" spans="1:26" ht="15.75" x14ac:dyDescent="0.25">
      <c r="A85" s="118"/>
      <c r="B85" s="73"/>
      <c r="C85" s="115"/>
      <c r="D85" s="109"/>
      <c r="E85" s="109"/>
      <c r="F85" s="109"/>
      <c r="G85" s="215"/>
      <c r="H85" s="8"/>
      <c r="I85" s="452"/>
      <c r="J85" s="109"/>
      <c r="K85" s="113"/>
      <c r="L85" s="8"/>
      <c r="M85" s="8"/>
      <c r="N85" s="215"/>
      <c r="O85" s="21"/>
      <c r="P85" s="533"/>
      <c r="Q85" s="534"/>
      <c r="R85" s="534"/>
      <c r="S85" s="513"/>
      <c r="T85" s="509"/>
      <c r="U85" s="514"/>
      <c r="V85" s="8"/>
      <c r="W85" s="8"/>
      <c r="X85" s="22"/>
      <c r="Y85" s="99"/>
      <c r="Z85" s="8"/>
    </row>
    <row r="86" spans="1:26" ht="31.5" outlineLevel="1" x14ac:dyDescent="0.25">
      <c r="A86" s="863" t="s">
        <v>259</v>
      </c>
      <c r="B86" s="73"/>
      <c r="C86" s="62" t="s">
        <v>223</v>
      </c>
      <c r="D86" s="109"/>
      <c r="E86" s="109"/>
      <c r="F86" s="109"/>
      <c r="G86" s="215"/>
      <c r="H86" s="19"/>
      <c r="I86" s="365" t="s">
        <v>62</v>
      </c>
      <c r="J86" s="109"/>
      <c r="K86" s="113"/>
      <c r="L86" s="8"/>
      <c r="M86" s="8"/>
      <c r="N86" s="215"/>
      <c r="O86" s="21"/>
      <c r="P86" s="519" t="s">
        <v>89</v>
      </c>
      <c r="Q86" s="534"/>
      <c r="R86" s="534"/>
      <c r="S86" s="513"/>
      <c r="T86" s="509"/>
      <c r="U86" s="514"/>
      <c r="V86" s="8"/>
      <c r="W86" s="8"/>
      <c r="X86" s="22"/>
      <c r="Y86" s="99"/>
      <c r="Z86" s="8"/>
    </row>
    <row r="87" spans="1:26" ht="15.75" outlineLevel="1" x14ac:dyDescent="0.25">
      <c r="A87" s="864"/>
      <c r="B87" s="73"/>
      <c r="C87" s="45" t="s">
        <v>71</v>
      </c>
      <c r="D87" s="109"/>
      <c r="E87" s="109"/>
      <c r="F87" s="109"/>
      <c r="G87" s="215"/>
      <c r="H87" s="19"/>
      <c r="I87" s="45" t="s">
        <v>35</v>
      </c>
      <c r="J87" s="109"/>
      <c r="K87" s="113"/>
      <c r="L87" s="8"/>
      <c r="M87" s="8"/>
      <c r="N87" s="215"/>
      <c r="O87" s="21"/>
      <c r="P87" s="507" t="s">
        <v>47</v>
      </c>
      <c r="Q87" s="534"/>
      <c r="R87" s="534"/>
      <c r="S87" s="513"/>
      <c r="T87" s="509"/>
      <c r="U87" s="514"/>
      <c r="V87" s="8"/>
      <c r="W87" s="8"/>
      <c r="X87" s="22"/>
      <c r="Y87" s="99"/>
      <c r="Z87" s="8"/>
    </row>
    <row r="88" spans="1:26" ht="15.75" outlineLevel="1" x14ac:dyDescent="0.25">
      <c r="A88" s="104" t="s">
        <v>90</v>
      </c>
      <c r="B88" s="73"/>
      <c r="C88" s="281">
        <f>'Netzentgelte (Plan)'!C88</f>
        <v>0</v>
      </c>
      <c r="D88" s="109"/>
      <c r="E88" s="109"/>
      <c r="F88" s="109"/>
      <c r="G88" s="215"/>
      <c r="H88" s="19"/>
      <c r="I88" s="676"/>
      <c r="J88" s="109"/>
      <c r="K88" s="113"/>
      <c r="L88" s="8"/>
      <c r="M88" s="8"/>
      <c r="N88" s="215"/>
      <c r="O88" s="21"/>
      <c r="P88" s="648">
        <f>IF(C88="-",0,(C88))</f>
        <v>0</v>
      </c>
      <c r="Q88" s="534"/>
      <c r="R88" s="534"/>
      <c r="S88" s="513"/>
      <c r="T88" s="509"/>
      <c r="U88" s="514"/>
      <c r="V88" s="8"/>
      <c r="W88" s="8"/>
      <c r="X88" s="22"/>
      <c r="Y88" s="99"/>
      <c r="Z88" s="8"/>
    </row>
    <row r="89" spans="1:26" s="9" customFormat="1" ht="15.75" outlineLevel="1" x14ac:dyDescent="0.25">
      <c r="A89" s="104" t="s">
        <v>91</v>
      </c>
      <c r="B89" s="378"/>
      <c r="C89" s="282">
        <f>'Netzentgelte (Plan)'!C89</f>
        <v>0</v>
      </c>
      <c r="D89" s="121"/>
      <c r="E89" s="117"/>
      <c r="F89" s="117"/>
      <c r="G89" s="215"/>
      <c r="H89" s="107"/>
      <c r="I89" s="676"/>
      <c r="J89" s="117"/>
      <c r="K89" s="113"/>
      <c r="L89" s="21"/>
      <c r="M89" s="21"/>
      <c r="N89" s="215"/>
      <c r="O89" s="21"/>
      <c r="P89" s="648">
        <f>IF(C89="-",0,(C89))</f>
        <v>0</v>
      </c>
      <c r="Q89" s="534"/>
      <c r="R89" s="534"/>
      <c r="S89" s="503"/>
      <c r="T89" s="509"/>
      <c r="U89" s="511"/>
      <c r="V89" s="21"/>
      <c r="W89" s="21"/>
      <c r="X89" s="47"/>
      <c r="Y89" s="89"/>
      <c r="Z89" s="21"/>
    </row>
    <row r="90" spans="1:26" s="9" customFormat="1" ht="15.75" x14ac:dyDescent="0.25">
      <c r="A90" s="118"/>
      <c r="B90" s="378"/>
      <c r="C90" s="122"/>
      <c r="D90" s="121"/>
      <c r="E90" s="117"/>
      <c r="F90" s="117"/>
      <c r="G90" s="215"/>
      <c r="H90" s="107"/>
      <c r="I90" s="123"/>
      <c r="J90" s="124"/>
      <c r="K90" s="124"/>
      <c r="L90" s="124"/>
      <c r="M90" s="124"/>
      <c r="N90" s="215"/>
      <c r="O90" s="21"/>
      <c r="P90" s="512"/>
      <c r="Q90" s="534"/>
      <c r="R90" s="534"/>
      <c r="S90" s="503"/>
      <c r="T90" s="509"/>
      <c r="U90" s="511"/>
      <c r="V90" s="21"/>
      <c r="W90" s="21"/>
      <c r="X90" s="47"/>
      <c r="Y90" s="89"/>
      <c r="Z90" s="21"/>
    </row>
    <row r="91" spans="1:26" ht="15.75" x14ac:dyDescent="0.25">
      <c r="A91" s="125"/>
      <c r="B91" s="73"/>
      <c r="C91" s="108"/>
      <c r="D91" s="109"/>
      <c r="E91" s="109"/>
      <c r="F91" s="109"/>
      <c r="G91" s="215"/>
      <c r="H91" s="19"/>
      <c r="I91" s="108"/>
      <c r="J91" s="109"/>
      <c r="K91" s="109"/>
      <c r="L91" s="109"/>
      <c r="M91" s="109"/>
      <c r="N91" s="215"/>
      <c r="O91" s="21"/>
      <c r="P91" s="512"/>
      <c r="Q91" s="534"/>
      <c r="R91" s="534"/>
      <c r="S91" s="513"/>
      <c r="T91" s="509"/>
      <c r="U91" s="537"/>
      <c r="V91" s="8"/>
      <c r="W91" s="8"/>
      <c r="X91" s="22"/>
      <c r="Y91" s="99"/>
      <c r="Z91" s="8"/>
    </row>
    <row r="92" spans="1:26" ht="15.75" x14ac:dyDescent="0.25">
      <c r="A92" s="40"/>
      <c r="B92" s="73"/>
      <c r="C92" s="93"/>
      <c r="D92" s="126"/>
      <c r="E92" s="126"/>
      <c r="F92" s="126"/>
      <c r="G92" s="217"/>
      <c r="H92" s="19"/>
      <c r="I92" s="892" t="s">
        <v>85</v>
      </c>
      <c r="J92" s="893"/>
      <c r="K92" s="893"/>
      <c r="L92" s="894"/>
      <c r="M92" s="8"/>
      <c r="N92" s="224"/>
      <c r="O92" s="21"/>
      <c r="P92" s="512"/>
      <c r="Q92" s="513"/>
      <c r="R92" s="513"/>
      <c r="S92" s="513"/>
      <c r="T92" s="509"/>
      <c r="U92" s="537"/>
      <c r="V92" s="8"/>
      <c r="W92" s="8"/>
      <c r="X92" s="22"/>
      <c r="Y92" s="99"/>
      <c r="Z92" s="8"/>
    </row>
    <row r="93" spans="1:26" ht="31.5" x14ac:dyDescent="0.2">
      <c r="A93" s="61" t="s">
        <v>260</v>
      </c>
      <c r="B93" s="73"/>
      <c r="C93" s="128" t="s">
        <v>0</v>
      </c>
      <c r="D93" s="129"/>
      <c r="E93" s="129"/>
      <c r="F93" s="129"/>
      <c r="G93" s="218"/>
      <c r="H93" s="19"/>
      <c r="I93" s="895" t="s">
        <v>86</v>
      </c>
      <c r="J93" s="896"/>
      <c r="K93" s="896"/>
      <c r="L93" s="897"/>
      <c r="M93" s="455"/>
      <c r="N93" s="225"/>
      <c r="O93" s="21"/>
      <c r="P93" s="512"/>
      <c r="Q93" s="898" t="s">
        <v>245</v>
      </c>
      <c r="R93" s="862"/>
      <c r="S93" s="513"/>
      <c r="T93" s="527"/>
      <c r="U93" s="514"/>
      <c r="V93" s="8"/>
      <c r="W93" s="8"/>
      <c r="X93" s="102"/>
      <c r="Y93" s="99"/>
      <c r="Z93" s="8"/>
    </row>
    <row r="94" spans="1:26" ht="47.25" x14ac:dyDescent="0.2">
      <c r="A94" s="61"/>
      <c r="B94" s="73"/>
      <c r="C94" s="130" t="s">
        <v>92</v>
      </c>
      <c r="D94" s="131" t="s">
        <v>93</v>
      </c>
      <c r="E94" s="131" t="s">
        <v>94</v>
      </c>
      <c r="F94" s="131" t="s">
        <v>95</v>
      </c>
      <c r="G94" s="219"/>
      <c r="H94" s="19"/>
      <c r="I94" s="130" t="s">
        <v>92</v>
      </c>
      <c r="J94" s="131" t="s">
        <v>93</v>
      </c>
      <c r="K94" s="131" t="s">
        <v>94</v>
      </c>
      <c r="L94" s="442" t="s">
        <v>95</v>
      </c>
      <c r="M94" s="438"/>
      <c r="N94" s="219"/>
      <c r="O94" s="21"/>
      <c r="P94" s="512"/>
      <c r="Q94" s="898"/>
      <c r="R94" s="862"/>
      <c r="S94" s="513"/>
      <c r="T94" s="527"/>
      <c r="U94" s="514"/>
      <c r="V94" s="8"/>
      <c r="W94" s="8"/>
      <c r="X94" s="102"/>
      <c r="Y94" s="99"/>
      <c r="Z94" s="8"/>
    </row>
    <row r="95" spans="1:26" ht="15.75" x14ac:dyDescent="0.25">
      <c r="A95" s="44"/>
      <c r="B95" s="73"/>
      <c r="C95" s="132" t="s">
        <v>71</v>
      </c>
      <c r="D95" s="81" t="s">
        <v>71</v>
      </c>
      <c r="E95" s="81" t="s">
        <v>71</v>
      </c>
      <c r="F95" s="81" t="s">
        <v>71</v>
      </c>
      <c r="G95" s="220"/>
      <c r="H95" s="19"/>
      <c r="I95" s="133" t="s">
        <v>8</v>
      </c>
      <c r="J95" s="103" t="s">
        <v>8</v>
      </c>
      <c r="K95" s="103" t="s">
        <v>8</v>
      </c>
      <c r="L95" s="134" t="s">
        <v>8</v>
      </c>
      <c r="M95" s="435"/>
      <c r="N95" s="226"/>
      <c r="O95" s="21"/>
      <c r="P95" s="512"/>
      <c r="Q95" s="531" t="s">
        <v>47</v>
      </c>
      <c r="R95" s="532"/>
      <c r="S95" s="513"/>
      <c r="T95" s="509"/>
      <c r="U95" s="514"/>
      <c r="V95" s="8"/>
      <c r="W95" s="8"/>
      <c r="X95" s="22"/>
      <c r="Y95" s="99"/>
      <c r="Z95" s="8"/>
    </row>
    <row r="96" spans="1:26" ht="15.75" x14ac:dyDescent="0.25">
      <c r="A96" s="135" t="s">
        <v>15</v>
      </c>
      <c r="B96" s="73"/>
      <c r="C96" s="275">
        <f>'Netzentgelte (Plan)'!C96</f>
        <v>0</v>
      </c>
      <c r="D96" s="276">
        <f>'Netzentgelte (Plan)'!D96</f>
        <v>0</v>
      </c>
      <c r="E96" s="276">
        <f>'Netzentgelte (Plan)'!E96</f>
        <v>0</v>
      </c>
      <c r="F96" s="276">
        <f>'Netzentgelte (Plan)'!F96</f>
        <v>0</v>
      </c>
      <c r="G96" s="221"/>
      <c r="H96" s="19"/>
      <c r="I96" s="667"/>
      <c r="J96" s="668"/>
      <c r="K96" s="668"/>
      <c r="L96" s="668"/>
      <c r="M96" s="440"/>
      <c r="N96" s="227"/>
      <c r="O96" s="21"/>
      <c r="P96" s="512"/>
      <c r="Q96" s="655">
        <f t="shared" ref="Q96:Q110" si="4">IF(C96="-",0,(C96*I96+D96*J96+E96*K96+F96*L96))</f>
        <v>0</v>
      </c>
      <c r="R96" s="534"/>
      <c r="S96" s="513"/>
      <c r="T96" s="509"/>
      <c r="U96" s="514"/>
      <c r="V96" s="8"/>
      <c r="W96" s="8"/>
      <c r="X96" s="22"/>
      <c r="Y96" s="99"/>
      <c r="Z96" s="8"/>
    </row>
    <row r="97" spans="1:26" ht="15.75" x14ac:dyDescent="0.25">
      <c r="A97" s="135" t="s">
        <v>16</v>
      </c>
      <c r="B97" s="73"/>
      <c r="C97" s="275">
        <f>'Netzentgelte (Plan)'!C97</f>
        <v>0</v>
      </c>
      <c r="D97" s="276">
        <f>'Netzentgelte (Plan)'!D97</f>
        <v>0</v>
      </c>
      <c r="E97" s="276">
        <f>'Netzentgelte (Plan)'!E97</f>
        <v>0</v>
      </c>
      <c r="F97" s="276">
        <f>'Netzentgelte (Plan)'!F97</f>
        <v>0</v>
      </c>
      <c r="G97" s="221"/>
      <c r="H97" s="19"/>
      <c r="I97" s="667"/>
      <c r="J97" s="668"/>
      <c r="K97" s="668"/>
      <c r="L97" s="668"/>
      <c r="M97" s="440"/>
      <c r="N97" s="227"/>
      <c r="O97" s="21"/>
      <c r="P97" s="512"/>
      <c r="Q97" s="655">
        <f t="shared" si="4"/>
        <v>0</v>
      </c>
      <c r="R97" s="534"/>
      <c r="S97" s="513"/>
      <c r="T97" s="509"/>
      <c r="U97" s="514"/>
      <c r="V97" s="8"/>
      <c r="W97" s="8"/>
      <c r="X97" s="22"/>
      <c r="Y97" s="99"/>
      <c r="Z97" s="8"/>
    </row>
    <row r="98" spans="1:26" ht="15.75" x14ac:dyDescent="0.25">
      <c r="A98" s="135" t="s">
        <v>17</v>
      </c>
      <c r="B98" s="73"/>
      <c r="C98" s="280">
        <f>'Netzentgelte (Plan)'!C98</f>
        <v>0</v>
      </c>
      <c r="D98" s="277">
        <f>'Netzentgelte (Plan)'!D98</f>
        <v>0</v>
      </c>
      <c r="E98" s="278">
        <f>'Netzentgelte (Plan)'!E98</f>
        <v>0</v>
      </c>
      <c r="F98" s="278">
        <f>'Netzentgelte (Plan)'!F98</f>
        <v>0</v>
      </c>
      <c r="G98" s="221"/>
      <c r="H98" s="19"/>
      <c r="I98" s="667"/>
      <c r="J98" s="668"/>
      <c r="K98" s="668"/>
      <c r="L98" s="668"/>
      <c r="M98" s="440"/>
      <c r="N98" s="227"/>
      <c r="O98" s="21"/>
      <c r="P98" s="512"/>
      <c r="Q98" s="655">
        <f t="shared" si="4"/>
        <v>0</v>
      </c>
      <c r="R98" s="534"/>
      <c r="S98" s="513"/>
      <c r="T98" s="509"/>
      <c r="U98" s="514"/>
      <c r="V98" s="8"/>
      <c r="W98" s="8"/>
      <c r="X98" s="22"/>
      <c r="Y98" s="99"/>
      <c r="Z98" s="8"/>
    </row>
    <row r="99" spans="1:26" ht="15.75" x14ac:dyDescent="0.25">
      <c r="A99" s="135" t="s">
        <v>18</v>
      </c>
      <c r="B99" s="73"/>
      <c r="C99" s="280">
        <f>'Netzentgelte (Plan)'!C99</f>
        <v>0</v>
      </c>
      <c r="D99" s="277">
        <f>'Netzentgelte (Plan)'!D99</f>
        <v>0</v>
      </c>
      <c r="E99" s="278">
        <f>'Netzentgelte (Plan)'!E99</f>
        <v>0</v>
      </c>
      <c r="F99" s="278">
        <f>'Netzentgelte (Plan)'!F99</f>
        <v>0</v>
      </c>
      <c r="G99" s="221"/>
      <c r="H99" s="19"/>
      <c r="I99" s="667"/>
      <c r="J99" s="668"/>
      <c r="K99" s="668"/>
      <c r="L99" s="668"/>
      <c r="M99" s="440"/>
      <c r="N99" s="227"/>
      <c r="O99" s="21"/>
      <c r="P99" s="512"/>
      <c r="Q99" s="655">
        <f t="shared" si="4"/>
        <v>0</v>
      </c>
      <c r="R99" s="534"/>
      <c r="S99" s="513"/>
      <c r="T99" s="509"/>
      <c r="U99" s="514"/>
      <c r="V99" s="8"/>
      <c r="W99" s="8"/>
      <c r="X99" s="22"/>
      <c r="Y99" s="99"/>
      <c r="Z99" s="8"/>
    </row>
    <row r="100" spans="1:26" ht="15.75" x14ac:dyDescent="0.25">
      <c r="A100" s="135" t="s">
        <v>19</v>
      </c>
      <c r="B100" s="73"/>
      <c r="C100" s="280">
        <f>'Netzentgelte (Plan)'!C100</f>
        <v>0</v>
      </c>
      <c r="D100" s="277">
        <f>'Netzentgelte (Plan)'!D100</f>
        <v>0</v>
      </c>
      <c r="E100" s="278">
        <f>'Netzentgelte (Plan)'!E100</f>
        <v>0</v>
      </c>
      <c r="F100" s="278">
        <f>'Netzentgelte (Plan)'!F100</f>
        <v>0</v>
      </c>
      <c r="G100" s="221"/>
      <c r="H100" s="19"/>
      <c r="I100" s="667"/>
      <c r="J100" s="668"/>
      <c r="K100" s="668"/>
      <c r="L100" s="668"/>
      <c r="M100" s="440"/>
      <c r="N100" s="227"/>
      <c r="O100" s="21"/>
      <c r="P100" s="512"/>
      <c r="Q100" s="655">
        <f t="shared" si="4"/>
        <v>0</v>
      </c>
      <c r="R100" s="534"/>
      <c r="S100" s="513"/>
      <c r="T100" s="509"/>
      <c r="U100" s="514"/>
      <c r="V100" s="8"/>
      <c r="W100" s="8"/>
      <c r="X100" s="22"/>
      <c r="Y100" s="99"/>
      <c r="Z100" s="8"/>
    </row>
    <row r="101" spans="1:26" ht="15.75" x14ac:dyDescent="0.25">
      <c r="A101" s="135" t="s">
        <v>20</v>
      </c>
      <c r="B101" s="73"/>
      <c r="C101" s="280">
        <f>'Netzentgelte (Plan)'!C101</f>
        <v>0</v>
      </c>
      <c r="D101" s="277">
        <f>'Netzentgelte (Plan)'!D101</f>
        <v>0</v>
      </c>
      <c r="E101" s="278">
        <f>'Netzentgelte (Plan)'!E101</f>
        <v>0</v>
      </c>
      <c r="F101" s="278">
        <f>'Netzentgelte (Plan)'!F101</f>
        <v>0</v>
      </c>
      <c r="G101" s="221"/>
      <c r="H101" s="19"/>
      <c r="I101" s="667"/>
      <c r="J101" s="668"/>
      <c r="K101" s="668"/>
      <c r="L101" s="668"/>
      <c r="M101" s="440"/>
      <c r="N101" s="227"/>
      <c r="O101" s="21"/>
      <c r="P101" s="512"/>
      <c r="Q101" s="655">
        <f t="shared" si="4"/>
        <v>0</v>
      </c>
      <c r="R101" s="534"/>
      <c r="S101" s="513"/>
      <c r="T101" s="509"/>
      <c r="U101" s="537"/>
      <c r="V101" s="8"/>
      <c r="W101" s="8"/>
      <c r="X101" s="22"/>
      <c r="Y101" s="99"/>
      <c r="Z101" s="8"/>
    </row>
    <row r="102" spans="1:26" ht="15.75" x14ac:dyDescent="0.25">
      <c r="A102" s="135" t="s">
        <v>21</v>
      </c>
      <c r="B102" s="73"/>
      <c r="C102" s="280">
        <f>'Netzentgelte (Plan)'!C102</f>
        <v>0</v>
      </c>
      <c r="D102" s="277">
        <f>'Netzentgelte (Plan)'!D102</f>
        <v>0</v>
      </c>
      <c r="E102" s="278">
        <f>'Netzentgelte (Plan)'!E102</f>
        <v>0</v>
      </c>
      <c r="F102" s="278">
        <f>'Netzentgelte (Plan)'!F102</f>
        <v>0</v>
      </c>
      <c r="G102" s="221"/>
      <c r="H102" s="19"/>
      <c r="I102" s="667"/>
      <c r="J102" s="668"/>
      <c r="K102" s="668"/>
      <c r="L102" s="668"/>
      <c r="M102" s="440"/>
      <c r="N102" s="227"/>
      <c r="O102" s="21"/>
      <c r="P102" s="512"/>
      <c r="Q102" s="655">
        <f t="shared" si="4"/>
        <v>0</v>
      </c>
      <c r="R102" s="534"/>
      <c r="S102" s="513"/>
      <c r="T102" s="509"/>
      <c r="U102" s="537"/>
      <c r="V102" s="8"/>
      <c r="W102" s="8"/>
      <c r="X102" s="22"/>
      <c r="Y102" s="99"/>
      <c r="Z102" s="8"/>
    </row>
    <row r="103" spans="1:26" s="10" customFormat="1" ht="15.75" x14ac:dyDescent="0.25">
      <c r="A103" s="138" t="s">
        <v>96</v>
      </c>
      <c r="B103" s="379"/>
      <c r="C103" s="280">
        <f>'Netzentgelte (Plan)'!C103</f>
        <v>0</v>
      </c>
      <c r="D103" s="277">
        <f>'Netzentgelte (Plan)'!D103</f>
        <v>0</v>
      </c>
      <c r="E103" s="278">
        <f>'Netzentgelte (Plan)'!E103</f>
        <v>0</v>
      </c>
      <c r="F103" s="278">
        <f>'Netzentgelte (Plan)'!F103</f>
        <v>0</v>
      </c>
      <c r="G103" s="221"/>
      <c r="H103" s="381"/>
      <c r="I103" s="669"/>
      <c r="J103" s="670"/>
      <c r="K103" s="671"/>
      <c r="L103" s="671"/>
      <c r="M103" s="441"/>
      <c r="N103" s="228"/>
      <c r="O103" s="20"/>
      <c r="P103" s="539"/>
      <c r="Q103" s="655">
        <f t="shared" si="4"/>
        <v>0</v>
      </c>
      <c r="R103" s="534"/>
      <c r="S103" s="540"/>
      <c r="T103" s="541"/>
      <c r="U103" s="542"/>
      <c r="V103" s="20"/>
      <c r="W103" s="20"/>
      <c r="X103" s="14"/>
      <c r="Y103" s="139"/>
      <c r="Z103" s="20"/>
    </row>
    <row r="104" spans="1:26" s="10" customFormat="1" ht="30.75" x14ac:dyDescent="0.25">
      <c r="A104" s="437" t="s">
        <v>239</v>
      </c>
      <c r="B104" s="379"/>
      <c r="C104" s="275">
        <f>'Netzentgelte (Plan)'!C104</f>
        <v>0</v>
      </c>
      <c r="D104" s="278">
        <f>'Netzentgelte (Plan)'!D104</f>
        <v>0</v>
      </c>
      <c r="E104" s="278">
        <f>'Netzentgelte (Plan)'!E104</f>
        <v>0</v>
      </c>
      <c r="F104" s="278">
        <f>'Netzentgelte (Plan)'!F104</f>
        <v>0</v>
      </c>
      <c r="G104" s="221"/>
      <c r="H104" s="381"/>
      <c r="I104" s="669"/>
      <c r="J104" s="670"/>
      <c r="K104" s="671"/>
      <c r="L104" s="671"/>
      <c r="M104" s="441"/>
      <c r="N104" s="228"/>
      <c r="O104" s="20"/>
      <c r="P104" s="539"/>
      <c r="Q104" s="655">
        <f t="shared" si="4"/>
        <v>0</v>
      </c>
      <c r="R104" s="534"/>
      <c r="S104" s="540"/>
      <c r="T104" s="541"/>
      <c r="U104" s="542"/>
      <c r="V104" s="20"/>
      <c r="W104" s="20"/>
      <c r="X104" s="14"/>
      <c r="Y104" s="139"/>
      <c r="Z104" s="20"/>
    </row>
    <row r="105" spans="1:26" s="10" customFormat="1" ht="30.75" x14ac:dyDescent="0.25">
      <c r="A105" s="437" t="s">
        <v>240</v>
      </c>
      <c r="B105" s="379"/>
      <c r="C105" s="457">
        <f>'Netzentgelte (Plan)'!C105</f>
        <v>0</v>
      </c>
      <c r="D105" s="458">
        <f>'Netzentgelte (Plan)'!D105</f>
        <v>0</v>
      </c>
      <c r="E105" s="458">
        <f>'Netzentgelte (Plan)'!E105</f>
        <v>0</v>
      </c>
      <c r="F105" s="458">
        <f>'Netzentgelte (Plan)'!F105</f>
        <v>0</v>
      </c>
      <c r="G105" s="221"/>
      <c r="H105" s="381"/>
      <c r="I105" s="669"/>
      <c r="J105" s="670"/>
      <c r="K105" s="671"/>
      <c r="L105" s="671"/>
      <c r="M105" s="441"/>
      <c r="N105" s="228"/>
      <c r="O105" s="20"/>
      <c r="P105" s="539"/>
      <c r="Q105" s="655">
        <f t="shared" si="4"/>
        <v>0</v>
      </c>
      <c r="R105" s="534"/>
      <c r="S105" s="540"/>
      <c r="T105" s="541"/>
      <c r="U105" s="542"/>
      <c r="V105" s="20"/>
      <c r="W105" s="20"/>
      <c r="X105" s="14"/>
      <c r="Y105" s="139"/>
      <c r="Z105" s="20"/>
    </row>
    <row r="106" spans="1:26" ht="15.75" x14ac:dyDescent="0.25">
      <c r="A106" s="135" t="s">
        <v>22</v>
      </c>
      <c r="B106" s="18"/>
      <c r="C106" s="457">
        <f>'Netzentgelte (Plan)'!C106</f>
        <v>0</v>
      </c>
      <c r="D106" s="458">
        <f>'Netzentgelte (Plan)'!D106</f>
        <v>0</v>
      </c>
      <c r="E106" s="458">
        <f>'Netzentgelte (Plan)'!E106</f>
        <v>0</v>
      </c>
      <c r="F106" s="458">
        <f>'Netzentgelte (Plan)'!F106</f>
        <v>0</v>
      </c>
      <c r="G106" s="443"/>
      <c r="H106" s="19"/>
      <c r="I106" s="672"/>
      <c r="J106" s="673"/>
      <c r="K106" s="674"/>
      <c r="L106" s="674"/>
      <c r="M106" s="117"/>
      <c r="N106" s="228"/>
      <c r="O106" s="21"/>
      <c r="P106" s="512"/>
      <c r="Q106" s="655">
        <f t="shared" si="4"/>
        <v>0</v>
      </c>
      <c r="R106" s="534"/>
      <c r="S106" s="513"/>
      <c r="T106" s="509"/>
      <c r="U106" s="537"/>
      <c r="V106" s="8"/>
      <c r="W106" s="8"/>
      <c r="X106" s="22"/>
      <c r="Y106" s="99"/>
      <c r="Z106" s="8"/>
    </row>
    <row r="107" spans="1:26" ht="15.75" x14ac:dyDescent="0.25">
      <c r="A107" s="135" t="s">
        <v>42</v>
      </c>
      <c r="B107" s="18"/>
      <c r="C107" s="457">
        <f>'Netzentgelte (Plan)'!C107</f>
        <v>0</v>
      </c>
      <c r="D107" s="458">
        <f>'Netzentgelte (Plan)'!D107</f>
        <v>0</v>
      </c>
      <c r="E107" s="458">
        <f>'Netzentgelte (Plan)'!E107</f>
        <v>0</v>
      </c>
      <c r="F107" s="458">
        <f>'Netzentgelte (Plan)'!F107</f>
        <v>0</v>
      </c>
      <c r="G107" s="140"/>
      <c r="H107" s="19"/>
      <c r="I107" s="667"/>
      <c r="J107" s="675"/>
      <c r="K107" s="675"/>
      <c r="L107" s="675"/>
      <c r="M107" s="440"/>
      <c r="N107" s="222"/>
      <c r="O107" s="21"/>
      <c r="P107" s="512"/>
      <c r="Q107" s="655">
        <f t="shared" si="4"/>
        <v>0</v>
      </c>
      <c r="R107" s="534"/>
      <c r="S107" s="513"/>
      <c r="T107" s="509"/>
      <c r="U107" s="537"/>
      <c r="V107" s="8"/>
      <c r="W107" s="8"/>
      <c r="X107" s="22"/>
      <c r="Y107" s="99"/>
      <c r="Z107" s="8"/>
    </row>
    <row r="108" spans="1:26" ht="15.75" customHeight="1" x14ac:dyDescent="0.25">
      <c r="A108" s="135" t="s">
        <v>43</v>
      </c>
      <c r="B108" s="18"/>
      <c r="C108" s="457">
        <f>'Netzentgelte (Plan)'!C108</f>
        <v>0</v>
      </c>
      <c r="D108" s="458">
        <f>'Netzentgelte (Plan)'!D108</f>
        <v>0</v>
      </c>
      <c r="E108" s="458">
        <f>'Netzentgelte (Plan)'!E108</f>
        <v>0</v>
      </c>
      <c r="F108" s="458">
        <f>'Netzentgelte (Plan)'!F108</f>
        <v>0</v>
      </c>
      <c r="G108" s="140"/>
      <c r="H108" s="19"/>
      <c r="I108" s="667"/>
      <c r="J108" s="675"/>
      <c r="K108" s="675"/>
      <c r="L108" s="675"/>
      <c r="M108" s="440"/>
      <c r="N108" s="222"/>
      <c r="O108" s="21"/>
      <c r="P108" s="512"/>
      <c r="Q108" s="655">
        <f t="shared" si="4"/>
        <v>0</v>
      </c>
      <c r="R108" s="543"/>
      <c r="S108" s="513"/>
      <c r="T108" s="509"/>
      <c r="U108" s="514"/>
      <c r="V108" s="8"/>
      <c r="W108" s="8"/>
      <c r="X108" s="22"/>
      <c r="Y108" s="99"/>
      <c r="Z108" s="8"/>
    </row>
    <row r="109" spans="1:26" ht="15.75" x14ac:dyDescent="0.25">
      <c r="A109" s="135" t="s">
        <v>44</v>
      </c>
      <c r="B109" s="18"/>
      <c r="C109" s="457">
        <f>'Netzentgelte (Plan)'!C109</f>
        <v>0</v>
      </c>
      <c r="D109" s="458">
        <f>'Netzentgelte (Plan)'!D109</f>
        <v>0</v>
      </c>
      <c r="E109" s="458">
        <f>'Netzentgelte (Plan)'!E109</f>
        <v>0</v>
      </c>
      <c r="F109" s="458">
        <f>'Netzentgelte (Plan)'!F109</f>
        <v>0</v>
      </c>
      <c r="G109" s="140"/>
      <c r="H109" s="19"/>
      <c r="I109" s="667"/>
      <c r="J109" s="675"/>
      <c r="K109" s="675"/>
      <c r="L109" s="675"/>
      <c r="M109" s="440"/>
      <c r="N109" s="222"/>
      <c r="O109" s="21"/>
      <c r="P109" s="512"/>
      <c r="Q109" s="655">
        <f t="shared" si="4"/>
        <v>0</v>
      </c>
      <c r="R109" s="543"/>
      <c r="S109" s="513"/>
      <c r="T109" s="509"/>
      <c r="U109" s="514"/>
      <c r="V109" s="8"/>
      <c r="W109" s="8"/>
      <c r="X109" s="22"/>
      <c r="Y109" s="99"/>
      <c r="Z109" s="8"/>
    </row>
    <row r="110" spans="1:26" ht="15.75" x14ac:dyDescent="0.25">
      <c r="A110" s="135" t="s">
        <v>45</v>
      </c>
      <c r="B110" s="18"/>
      <c r="C110" s="457">
        <f>'Netzentgelte (Plan)'!C110</f>
        <v>0</v>
      </c>
      <c r="D110" s="458">
        <f>'Netzentgelte (Plan)'!D110</f>
        <v>0</v>
      </c>
      <c r="E110" s="458">
        <f>'Netzentgelte (Plan)'!E110</f>
        <v>0</v>
      </c>
      <c r="F110" s="458">
        <f>'Netzentgelte (Plan)'!F110</f>
        <v>0</v>
      </c>
      <c r="G110" s="140"/>
      <c r="H110" s="19"/>
      <c r="I110" s="667"/>
      <c r="J110" s="675"/>
      <c r="K110" s="675"/>
      <c r="L110" s="675"/>
      <c r="M110" s="440"/>
      <c r="N110" s="222"/>
      <c r="O110" s="21"/>
      <c r="P110" s="512"/>
      <c r="Q110" s="655">
        <f t="shared" si="4"/>
        <v>0</v>
      </c>
      <c r="R110" s="543"/>
      <c r="S110" s="513"/>
      <c r="T110" s="509"/>
      <c r="U110" s="514"/>
      <c r="V110" s="8"/>
      <c r="W110" s="8"/>
      <c r="X110" s="22"/>
      <c r="Y110" s="99"/>
      <c r="Z110" s="8"/>
    </row>
    <row r="111" spans="1:26" ht="30.75" x14ac:dyDescent="0.25">
      <c r="A111" s="688" t="s">
        <v>285</v>
      </c>
      <c r="B111" s="73"/>
      <c r="C111" s="108"/>
      <c r="D111" s="109"/>
      <c r="E111" s="109"/>
      <c r="F111" s="109"/>
      <c r="G111" s="222"/>
      <c r="H111" s="19"/>
      <c r="I111" s="637"/>
      <c r="J111" s="638"/>
      <c r="K111" s="638"/>
      <c r="L111" s="638"/>
      <c r="M111" s="117"/>
      <c r="N111" s="222"/>
      <c r="O111" s="21"/>
      <c r="P111" s="512"/>
      <c r="Q111" s="656"/>
      <c r="R111" s="543"/>
      <c r="S111" s="513"/>
      <c r="T111" s="509"/>
      <c r="U111" s="514"/>
      <c r="V111" s="8"/>
      <c r="W111" s="8"/>
      <c r="X111" s="22"/>
      <c r="Y111" s="99"/>
      <c r="Z111" s="8"/>
    </row>
    <row r="112" spans="1:26" ht="15.75" x14ac:dyDescent="0.25">
      <c r="A112" s="279" t="str">
        <f>'Netzentgelte (Plan)'!A112</f>
        <v>-</v>
      </c>
      <c r="B112" s="73"/>
      <c r="C112" s="275">
        <f>'Netzentgelte (Plan)'!C112</f>
        <v>0</v>
      </c>
      <c r="D112" s="276">
        <f>'Netzentgelte (Plan)'!D112</f>
        <v>0</v>
      </c>
      <c r="E112" s="276">
        <f>'Netzentgelte (Plan)'!E112</f>
        <v>0</v>
      </c>
      <c r="F112" s="276">
        <f>'Netzentgelte (Plan)'!F112</f>
        <v>0</v>
      </c>
      <c r="G112" s="221"/>
      <c r="H112" s="19"/>
      <c r="I112" s="667"/>
      <c r="J112" s="668"/>
      <c r="K112" s="668"/>
      <c r="L112" s="675"/>
      <c r="M112" s="440"/>
      <c r="N112" s="227"/>
      <c r="O112" s="107"/>
      <c r="Q112" s="655">
        <f>IF(C112="-",0,(C112*I112+D112*J112+E112*K112+F112*L112))</f>
        <v>0</v>
      </c>
      <c r="R112" s="534"/>
      <c r="S112" s="513"/>
      <c r="T112" s="509"/>
      <c r="U112" s="514"/>
      <c r="V112" s="8"/>
      <c r="W112" s="8"/>
      <c r="X112" s="22"/>
      <c r="Y112" s="99"/>
      <c r="Z112" s="8"/>
    </row>
    <row r="113" spans="1:241" ht="15.75" x14ac:dyDescent="0.25">
      <c r="A113" s="279" t="str">
        <f>'Netzentgelte (Plan)'!A113</f>
        <v>-</v>
      </c>
      <c r="B113" s="73"/>
      <c r="C113" s="275">
        <f>'Netzentgelte (Plan)'!C113</f>
        <v>0</v>
      </c>
      <c r="D113" s="276">
        <f>'Netzentgelte (Plan)'!D113</f>
        <v>0</v>
      </c>
      <c r="E113" s="276">
        <f>'Netzentgelte (Plan)'!E113</f>
        <v>0</v>
      </c>
      <c r="F113" s="276">
        <f>'Netzentgelte (Plan)'!F113</f>
        <v>0</v>
      </c>
      <c r="G113" s="221"/>
      <c r="H113" s="19"/>
      <c r="I113" s="667"/>
      <c r="J113" s="668"/>
      <c r="K113" s="668"/>
      <c r="L113" s="675"/>
      <c r="M113" s="440"/>
      <c r="N113" s="227"/>
      <c r="O113" s="107"/>
      <c r="Q113" s="655">
        <f>IF(C113="-",0,(C113*I113+D113*J113+E113*K113+F113*L113))</f>
        <v>0</v>
      </c>
      <c r="R113" s="534"/>
      <c r="S113" s="513"/>
      <c r="T113" s="509"/>
      <c r="U113" s="514"/>
      <c r="V113" s="8"/>
      <c r="W113" s="8"/>
      <c r="X113" s="22"/>
      <c r="Y113" s="99"/>
      <c r="Z113" s="8"/>
    </row>
    <row r="114" spans="1:241" ht="15.75" x14ac:dyDescent="0.25">
      <c r="A114" s="279" t="str">
        <f>'Netzentgelte (Plan)'!A114</f>
        <v>-</v>
      </c>
      <c r="B114" s="73"/>
      <c r="C114" s="275">
        <f>'Netzentgelte (Plan)'!C114</f>
        <v>0</v>
      </c>
      <c r="D114" s="276">
        <f>'Netzentgelte (Plan)'!D114</f>
        <v>0</v>
      </c>
      <c r="E114" s="276">
        <f>'Netzentgelte (Plan)'!E114</f>
        <v>0</v>
      </c>
      <c r="F114" s="276">
        <f>'Netzentgelte (Plan)'!F114</f>
        <v>0</v>
      </c>
      <c r="G114" s="221"/>
      <c r="H114" s="19"/>
      <c r="I114" s="667"/>
      <c r="J114" s="668"/>
      <c r="K114" s="668"/>
      <c r="L114" s="675"/>
      <c r="M114" s="440"/>
      <c r="N114" s="227"/>
      <c r="O114" s="107"/>
      <c r="Q114" s="655">
        <f>IF(C114="-",0,(C114*I114+D114*J114+E114*K114+F114*L114))</f>
        <v>0</v>
      </c>
      <c r="R114" s="534"/>
      <c r="S114" s="513"/>
      <c r="T114" s="509"/>
      <c r="U114" s="514"/>
      <c r="V114" s="8"/>
      <c r="W114" s="8"/>
      <c r="X114" s="22"/>
      <c r="Y114" s="99"/>
      <c r="Z114" s="8"/>
    </row>
    <row r="115" spans="1:241" ht="15.75" x14ac:dyDescent="0.25">
      <c r="A115" s="279" t="str">
        <f>'Netzentgelte (Plan)'!A115</f>
        <v>-</v>
      </c>
      <c r="B115" s="73"/>
      <c r="C115" s="275">
        <f>'Netzentgelte (Plan)'!C115</f>
        <v>0</v>
      </c>
      <c r="D115" s="276">
        <f>'Netzentgelte (Plan)'!D115</f>
        <v>0</v>
      </c>
      <c r="E115" s="276">
        <f>'Netzentgelte (Plan)'!E115</f>
        <v>0</v>
      </c>
      <c r="F115" s="276">
        <f>'Netzentgelte (Plan)'!F115</f>
        <v>0</v>
      </c>
      <c r="G115" s="221"/>
      <c r="H115" s="19"/>
      <c r="I115" s="667"/>
      <c r="J115" s="668"/>
      <c r="K115" s="668"/>
      <c r="L115" s="675"/>
      <c r="M115" s="440"/>
      <c r="N115" s="227"/>
      <c r="O115" s="107"/>
      <c r="Q115" s="655">
        <f>IF(C115="-",0,(C115*I115+D115*J115+E115*K115+F115*L115))</f>
        <v>0</v>
      </c>
      <c r="R115" s="534"/>
      <c r="S115" s="513"/>
      <c r="T115" s="509"/>
      <c r="U115" s="514"/>
      <c r="V115" s="8"/>
      <c r="W115" s="8"/>
      <c r="X115" s="22"/>
      <c r="Y115" s="99"/>
      <c r="Z115" s="8"/>
    </row>
    <row r="116" spans="1:241" ht="15.75" x14ac:dyDescent="0.25">
      <c r="A116" s="279" t="str">
        <f>'Netzentgelte (Plan)'!A116</f>
        <v>-</v>
      </c>
      <c r="B116" s="73"/>
      <c r="C116" s="275">
        <f>'Netzentgelte (Plan)'!C116</f>
        <v>0</v>
      </c>
      <c r="D116" s="276">
        <f>'Netzentgelte (Plan)'!D116</f>
        <v>0</v>
      </c>
      <c r="E116" s="276">
        <f>'Netzentgelte (Plan)'!E116</f>
        <v>0</v>
      </c>
      <c r="F116" s="276">
        <f>'Netzentgelte (Plan)'!F116</f>
        <v>0</v>
      </c>
      <c r="G116" s="221"/>
      <c r="H116" s="19"/>
      <c r="I116" s="667"/>
      <c r="J116" s="668"/>
      <c r="K116" s="668"/>
      <c r="L116" s="675"/>
      <c r="M116" s="440"/>
      <c r="N116" s="227"/>
      <c r="O116" s="107"/>
      <c r="Q116" s="655">
        <f>IF(C116="-",0,(C116*I116+D116*J116+E116*K116+F116*L116))</f>
        <v>0</v>
      </c>
      <c r="R116" s="534"/>
      <c r="S116" s="513"/>
      <c r="T116" s="509"/>
      <c r="U116" s="514"/>
      <c r="V116" s="8"/>
      <c r="W116" s="8"/>
      <c r="X116" s="22"/>
      <c r="Y116" s="99"/>
      <c r="Z116" s="8"/>
    </row>
    <row r="117" spans="1:241" s="30" customFormat="1" ht="15.75" x14ac:dyDescent="0.2">
      <c r="A117" s="57"/>
      <c r="B117" s="84"/>
      <c r="C117" s="71"/>
      <c r="D117" s="27"/>
      <c r="E117" s="27"/>
      <c r="F117" s="27"/>
      <c r="G117" s="216"/>
      <c r="H117" s="19"/>
      <c r="I117" s="71"/>
      <c r="J117" s="27"/>
      <c r="K117" s="27"/>
      <c r="L117" s="27"/>
      <c r="M117" s="27"/>
      <c r="N117" s="215"/>
      <c r="O117" s="107"/>
      <c r="P117" s="512"/>
      <c r="Q117" s="513"/>
      <c r="R117" s="513"/>
      <c r="S117" s="513"/>
      <c r="T117" s="513"/>
      <c r="U117" s="514"/>
      <c r="V117" s="7"/>
      <c r="W117" s="8"/>
      <c r="X117" s="21"/>
      <c r="Y117" s="21"/>
      <c r="Z117" s="21"/>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row>
    <row r="118" spans="1:241" x14ac:dyDescent="0.2">
      <c r="A118" s="73"/>
      <c r="B118" s="84"/>
      <c r="C118" s="71"/>
      <c r="D118" s="27"/>
      <c r="E118" s="27"/>
      <c r="F118" s="27"/>
      <c r="G118" s="215"/>
      <c r="H118" s="19"/>
      <c r="I118" s="18"/>
      <c r="J118" s="8"/>
      <c r="K118" s="8"/>
      <c r="L118" s="8"/>
      <c r="M118" s="8"/>
      <c r="N118" s="215"/>
      <c r="O118" s="107"/>
      <c r="P118" s="512"/>
      <c r="Q118" s="513"/>
      <c r="R118" s="513"/>
      <c r="S118" s="513"/>
      <c r="T118" s="513"/>
      <c r="U118" s="514"/>
      <c r="V118" s="8"/>
      <c r="W118" s="8"/>
      <c r="X118" s="8"/>
      <c r="Y118" s="8"/>
    </row>
    <row r="119" spans="1:241" ht="15.75" outlineLevel="1" x14ac:dyDescent="0.25">
      <c r="A119" s="40"/>
      <c r="B119" s="73"/>
      <c r="C119" s="141" t="s">
        <v>23</v>
      </c>
      <c r="D119" s="142"/>
      <c r="E119" s="142"/>
      <c r="F119" s="143"/>
      <c r="G119" s="18"/>
      <c r="H119" s="19"/>
      <c r="I119" s="141" t="s">
        <v>23</v>
      </c>
      <c r="J119" s="142"/>
      <c r="K119" s="142"/>
      <c r="L119" s="143"/>
      <c r="M119" s="361"/>
      <c r="N119" s="215"/>
      <c r="O119" s="107"/>
      <c r="P119" s="545" t="s">
        <v>97</v>
      </c>
      <c r="Q119" s="546"/>
      <c r="R119" s="546"/>
      <c r="S119" s="547"/>
      <c r="T119" s="548"/>
      <c r="U119" s="549" t="s">
        <v>2</v>
      </c>
      <c r="V119" s="8"/>
      <c r="W119" s="88"/>
      <c r="X119" s="8"/>
      <c r="Y119" s="8"/>
    </row>
    <row r="120" spans="1:241" ht="15.75" outlineLevel="1" x14ac:dyDescent="0.25">
      <c r="A120" s="31" t="s">
        <v>261</v>
      </c>
      <c r="B120" s="378"/>
      <c r="C120" s="144" t="s">
        <v>98</v>
      </c>
      <c r="D120" s="145" t="s">
        <v>99</v>
      </c>
      <c r="E120" s="145" t="s">
        <v>100</v>
      </c>
      <c r="F120" s="145" t="s">
        <v>101</v>
      </c>
      <c r="G120" s="18"/>
      <c r="H120" s="19"/>
      <c r="I120" s="144" t="s">
        <v>98</v>
      </c>
      <c r="J120" s="145" t="s">
        <v>99</v>
      </c>
      <c r="K120" s="145" t="s">
        <v>100</v>
      </c>
      <c r="L120" s="145" t="s">
        <v>101</v>
      </c>
      <c r="M120" s="8"/>
      <c r="N120" s="215"/>
      <c r="O120" s="107"/>
      <c r="P120" s="550" t="s">
        <v>98</v>
      </c>
      <c r="Q120" s="551" t="s">
        <v>99</v>
      </c>
      <c r="R120" s="551" t="s">
        <v>100</v>
      </c>
      <c r="S120" s="551" t="s">
        <v>101</v>
      </c>
      <c r="T120" s="552"/>
      <c r="U120" s="553" t="s">
        <v>23</v>
      </c>
      <c r="V120" s="8"/>
      <c r="W120" s="88"/>
      <c r="X120" s="8"/>
      <c r="Y120" s="8"/>
    </row>
    <row r="121" spans="1:241" ht="15.75" customHeight="1" outlineLevel="1" x14ac:dyDescent="0.25">
      <c r="A121" s="79"/>
      <c r="B121" s="73"/>
      <c r="C121" s="146" t="s">
        <v>102</v>
      </c>
      <c r="D121" s="147" t="s">
        <v>102</v>
      </c>
      <c r="E121" s="147" t="s">
        <v>102</v>
      </c>
      <c r="F121" s="147" t="s">
        <v>102</v>
      </c>
      <c r="G121" s="18"/>
      <c r="H121" s="19"/>
      <c r="I121" s="146" t="s">
        <v>103</v>
      </c>
      <c r="J121" s="147" t="s">
        <v>103</v>
      </c>
      <c r="K121" s="147" t="s">
        <v>103</v>
      </c>
      <c r="L121" s="147" t="s">
        <v>103</v>
      </c>
      <c r="M121" s="8"/>
      <c r="N121" s="215"/>
      <c r="O121" s="107"/>
      <c r="P121" s="507" t="s">
        <v>47</v>
      </c>
      <c r="Q121" s="508" t="s">
        <v>47</v>
      </c>
      <c r="R121" s="528" t="s">
        <v>47</v>
      </c>
      <c r="S121" s="508" t="s">
        <v>47</v>
      </c>
      <c r="T121" s="498"/>
      <c r="U121" s="517" t="s">
        <v>47</v>
      </c>
      <c r="V121" s="8"/>
      <c r="W121" s="22"/>
      <c r="X121" s="8"/>
    </row>
    <row r="122" spans="1:241" ht="15.75" outlineLevel="1" x14ac:dyDescent="0.25">
      <c r="A122" s="148" t="s">
        <v>104</v>
      </c>
      <c r="B122" s="378"/>
      <c r="C122" s="271">
        <f>'Netzentgelte (Plan)'!C122</f>
        <v>0</v>
      </c>
      <c r="D122" s="272">
        <f>'Netzentgelte (Plan)'!D122</f>
        <v>0</v>
      </c>
      <c r="E122" s="272">
        <f>'Netzentgelte (Plan)'!E122</f>
        <v>0</v>
      </c>
      <c r="F122" s="272">
        <f>'Netzentgelte (Plan)'!F122</f>
        <v>0</v>
      </c>
      <c r="G122" s="18"/>
      <c r="H122" s="19"/>
      <c r="I122" s="665"/>
      <c r="J122" s="666"/>
      <c r="K122" s="666"/>
      <c r="L122" s="666"/>
      <c r="M122" s="8"/>
      <c r="N122" s="215"/>
      <c r="O122" s="107"/>
      <c r="P122" s="651"/>
      <c r="Q122" s="652"/>
      <c r="R122" s="653"/>
      <c r="S122" s="652"/>
      <c r="T122" s="498"/>
      <c r="U122" s="647">
        <f>SUM(P124:S130)</f>
        <v>0</v>
      </c>
      <c r="V122" s="8"/>
      <c r="W122" s="22"/>
      <c r="X122" s="8"/>
    </row>
    <row r="123" spans="1:241" ht="15.75" outlineLevel="1" x14ac:dyDescent="0.25">
      <c r="A123" s="149"/>
      <c r="B123" s="73"/>
      <c r="C123" s="146"/>
      <c r="D123" s="147"/>
      <c r="E123" s="147"/>
      <c r="F123" s="147"/>
      <c r="G123" s="18"/>
      <c r="H123" s="19"/>
      <c r="I123" s="639"/>
      <c r="J123" s="640"/>
      <c r="K123" s="640"/>
      <c r="L123" s="640"/>
      <c r="M123" s="8"/>
      <c r="N123" s="215"/>
      <c r="O123" s="107"/>
      <c r="P123" s="651"/>
      <c r="Q123" s="652"/>
      <c r="R123" s="653"/>
      <c r="S123" s="652"/>
      <c r="T123" s="498"/>
      <c r="U123" s="514"/>
      <c r="V123" s="8"/>
      <c r="W123" s="22"/>
      <c r="X123" s="8"/>
    </row>
    <row r="124" spans="1:241" ht="15.75" outlineLevel="1" x14ac:dyDescent="0.25">
      <c r="A124" s="48" t="s">
        <v>3</v>
      </c>
      <c r="B124" s="73"/>
      <c r="C124" s="271">
        <f>'Netzentgelte (Plan)'!C124</f>
        <v>0</v>
      </c>
      <c r="D124" s="272">
        <f>'Netzentgelte (Plan)'!D124</f>
        <v>0</v>
      </c>
      <c r="E124" s="272">
        <f>'Netzentgelte (Plan)'!E124</f>
        <v>0</v>
      </c>
      <c r="F124" s="272">
        <f>'Netzentgelte (Plan)'!F124</f>
        <v>0</v>
      </c>
      <c r="G124" s="18"/>
      <c r="H124" s="19"/>
      <c r="I124" s="665"/>
      <c r="J124" s="666"/>
      <c r="K124" s="666"/>
      <c r="L124" s="666"/>
      <c r="M124" s="8"/>
      <c r="N124" s="215"/>
      <c r="O124" s="107"/>
      <c r="P124" s="648">
        <f t="shared" ref="P124:S130" si="5">IF(C124="-",0,(C124*I124/100))</f>
        <v>0</v>
      </c>
      <c r="Q124" s="649">
        <f t="shared" si="5"/>
        <v>0</v>
      </c>
      <c r="R124" s="650">
        <f t="shared" si="5"/>
        <v>0</v>
      </c>
      <c r="S124" s="649">
        <f t="shared" si="5"/>
        <v>0</v>
      </c>
      <c r="T124" s="503"/>
      <c r="U124" s="514"/>
      <c r="V124" s="8"/>
      <c r="W124" s="47"/>
      <c r="X124" s="8"/>
    </row>
    <row r="125" spans="1:241" ht="15.75" outlineLevel="1" x14ac:dyDescent="0.25">
      <c r="A125" s="52" t="s">
        <v>64</v>
      </c>
      <c r="B125" s="73"/>
      <c r="C125" s="271">
        <f>'Netzentgelte (Plan)'!C125</f>
        <v>0</v>
      </c>
      <c r="D125" s="272">
        <f>'Netzentgelte (Plan)'!D125</f>
        <v>0</v>
      </c>
      <c r="E125" s="272">
        <f>'Netzentgelte (Plan)'!E125</f>
        <v>0</v>
      </c>
      <c r="F125" s="272">
        <f>'Netzentgelte (Plan)'!F125</f>
        <v>0</v>
      </c>
      <c r="G125" s="18"/>
      <c r="H125" s="19"/>
      <c r="I125" s="665"/>
      <c r="J125" s="666"/>
      <c r="K125" s="666"/>
      <c r="L125" s="666"/>
      <c r="M125" s="8"/>
      <c r="N125" s="215"/>
      <c r="O125" s="107"/>
      <c r="P125" s="648">
        <f t="shared" si="5"/>
        <v>0</v>
      </c>
      <c r="Q125" s="649">
        <f t="shared" si="5"/>
        <v>0</v>
      </c>
      <c r="R125" s="650">
        <f t="shared" si="5"/>
        <v>0</v>
      </c>
      <c r="S125" s="649">
        <f t="shared" si="5"/>
        <v>0</v>
      </c>
      <c r="T125" s="503"/>
      <c r="U125" s="514"/>
      <c r="V125" s="8"/>
      <c r="W125" s="47"/>
      <c r="X125" s="8"/>
    </row>
    <row r="126" spans="1:241" ht="15.75" outlineLevel="1" x14ac:dyDescent="0.25">
      <c r="A126" s="53" t="s">
        <v>4</v>
      </c>
      <c r="B126" s="73"/>
      <c r="C126" s="271">
        <f>'Netzentgelte (Plan)'!C126</f>
        <v>0</v>
      </c>
      <c r="D126" s="272">
        <f>'Netzentgelte (Plan)'!D126</f>
        <v>0</v>
      </c>
      <c r="E126" s="272">
        <f>'Netzentgelte (Plan)'!E126</f>
        <v>0</v>
      </c>
      <c r="F126" s="272">
        <f>'Netzentgelte (Plan)'!F126</f>
        <v>0</v>
      </c>
      <c r="G126" s="18"/>
      <c r="H126" s="19"/>
      <c r="I126" s="665"/>
      <c r="J126" s="666"/>
      <c r="K126" s="666"/>
      <c r="L126" s="666"/>
      <c r="M126" s="8"/>
      <c r="N126" s="215"/>
      <c r="O126" s="107"/>
      <c r="P126" s="648">
        <f t="shared" si="5"/>
        <v>0</v>
      </c>
      <c r="Q126" s="649">
        <f t="shared" si="5"/>
        <v>0</v>
      </c>
      <c r="R126" s="650">
        <f t="shared" si="5"/>
        <v>0</v>
      </c>
      <c r="S126" s="649">
        <f t="shared" si="5"/>
        <v>0</v>
      </c>
      <c r="T126" s="503"/>
      <c r="U126" s="514"/>
      <c r="V126" s="8"/>
      <c r="W126" s="47"/>
      <c r="X126" s="8"/>
    </row>
    <row r="127" spans="1:241" ht="15.75" outlineLevel="1" x14ac:dyDescent="0.25">
      <c r="A127" s="53" t="s">
        <v>65</v>
      </c>
      <c r="B127" s="73"/>
      <c r="C127" s="271">
        <f>'Netzentgelte (Plan)'!C127</f>
        <v>0</v>
      </c>
      <c r="D127" s="272">
        <f>'Netzentgelte (Plan)'!D127</f>
        <v>0</v>
      </c>
      <c r="E127" s="272">
        <f>'Netzentgelte (Plan)'!E127</f>
        <v>0</v>
      </c>
      <c r="F127" s="272">
        <f>'Netzentgelte (Plan)'!F127</f>
        <v>0</v>
      </c>
      <c r="G127" s="18"/>
      <c r="H127" s="19"/>
      <c r="I127" s="665"/>
      <c r="J127" s="666"/>
      <c r="K127" s="666"/>
      <c r="L127" s="666"/>
      <c r="M127" s="8"/>
      <c r="N127" s="215"/>
      <c r="O127" s="107"/>
      <c r="P127" s="648">
        <f t="shared" si="5"/>
        <v>0</v>
      </c>
      <c r="Q127" s="649">
        <f t="shared" si="5"/>
        <v>0</v>
      </c>
      <c r="R127" s="650">
        <f t="shared" si="5"/>
        <v>0</v>
      </c>
      <c r="S127" s="649">
        <f t="shared" si="5"/>
        <v>0</v>
      </c>
      <c r="T127" s="503"/>
      <c r="U127" s="514"/>
      <c r="V127" s="8"/>
      <c r="W127" s="47"/>
      <c r="X127" s="8"/>
    </row>
    <row r="128" spans="1:241" ht="15.75" outlineLevel="1" x14ac:dyDescent="0.25">
      <c r="A128" s="55" t="s">
        <v>5</v>
      </c>
      <c r="B128" s="73"/>
      <c r="C128" s="271">
        <f>'Netzentgelte (Plan)'!C128</f>
        <v>0</v>
      </c>
      <c r="D128" s="272">
        <f>'Netzentgelte (Plan)'!D128</f>
        <v>0</v>
      </c>
      <c r="E128" s="272">
        <f>'Netzentgelte (Plan)'!E128</f>
        <v>0</v>
      </c>
      <c r="F128" s="272">
        <f>'Netzentgelte (Plan)'!F128</f>
        <v>0</v>
      </c>
      <c r="G128" s="18"/>
      <c r="H128" s="19"/>
      <c r="I128" s="665"/>
      <c r="J128" s="666"/>
      <c r="K128" s="666"/>
      <c r="L128" s="666"/>
      <c r="M128" s="8"/>
      <c r="N128" s="215"/>
      <c r="O128" s="107"/>
      <c r="P128" s="648">
        <f t="shared" si="5"/>
        <v>0</v>
      </c>
      <c r="Q128" s="649">
        <f t="shared" si="5"/>
        <v>0</v>
      </c>
      <c r="R128" s="650">
        <f t="shared" si="5"/>
        <v>0</v>
      </c>
      <c r="S128" s="649">
        <f t="shared" si="5"/>
        <v>0</v>
      </c>
      <c r="T128" s="503"/>
      <c r="U128" s="514"/>
      <c r="V128" s="8"/>
      <c r="W128" s="47"/>
      <c r="X128" s="8"/>
    </row>
    <row r="129" spans="1:25" ht="15.75" outlineLevel="1" x14ac:dyDescent="0.25">
      <c r="A129" s="55" t="s">
        <v>66</v>
      </c>
      <c r="B129" s="73"/>
      <c r="C129" s="271">
        <f>'Netzentgelte (Plan)'!C129</f>
        <v>0</v>
      </c>
      <c r="D129" s="272">
        <f>'Netzentgelte (Plan)'!D129</f>
        <v>0</v>
      </c>
      <c r="E129" s="272">
        <f>'Netzentgelte (Plan)'!E129</f>
        <v>0</v>
      </c>
      <c r="F129" s="272">
        <f>'Netzentgelte (Plan)'!F129</f>
        <v>0</v>
      </c>
      <c r="G129" s="18"/>
      <c r="H129" s="19"/>
      <c r="I129" s="665"/>
      <c r="J129" s="666"/>
      <c r="K129" s="666"/>
      <c r="L129" s="666"/>
      <c r="M129" s="8"/>
      <c r="N129" s="215"/>
      <c r="O129" s="107"/>
      <c r="P129" s="648">
        <f t="shared" si="5"/>
        <v>0</v>
      </c>
      <c r="Q129" s="649">
        <f t="shared" si="5"/>
        <v>0</v>
      </c>
      <c r="R129" s="650">
        <f t="shared" si="5"/>
        <v>0</v>
      </c>
      <c r="S129" s="649">
        <f t="shared" si="5"/>
        <v>0</v>
      </c>
      <c r="T129" s="503"/>
      <c r="U129" s="514"/>
      <c r="V129" s="8"/>
      <c r="W129" s="47"/>
      <c r="X129" s="8"/>
    </row>
    <row r="130" spans="1:25" ht="15.75" outlineLevel="1" x14ac:dyDescent="0.25">
      <c r="A130" s="55" t="s">
        <v>6</v>
      </c>
      <c r="B130" s="73"/>
      <c r="C130" s="271">
        <f>'Netzentgelte (Plan)'!C130</f>
        <v>0</v>
      </c>
      <c r="D130" s="272">
        <f>'Netzentgelte (Plan)'!D130</f>
        <v>0</v>
      </c>
      <c r="E130" s="272">
        <f>'Netzentgelte (Plan)'!E130</f>
        <v>0</v>
      </c>
      <c r="F130" s="272">
        <f>'Netzentgelte (Plan)'!F130</f>
        <v>0</v>
      </c>
      <c r="G130" s="18"/>
      <c r="H130" s="19"/>
      <c r="I130" s="665"/>
      <c r="J130" s="666"/>
      <c r="K130" s="666"/>
      <c r="L130" s="666"/>
      <c r="M130" s="8"/>
      <c r="N130" s="215"/>
      <c r="O130" s="107"/>
      <c r="P130" s="648">
        <f t="shared" si="5"/>
        <v>0</v>
      </c>
      <c r="Q130" s="649">
        <f t="shared" si="5"/>
        <v>0</v>
      </c>
      <c r="R130" s="650">
        <f t="shared" si="5"/>
        <v>0</v>
      </c>
      <c r="S130" s="649">
        <f t="shared" si="5"/>
        <v>0</v>
      </c>
      <c r="T130" s="503"/>
      <c r="U130" s="514"/>
      <c r="V130" s="8"/>
      <c r="W130" s="47"/>
      <c r="X130" s="8"/>
    </row>
    <row r="131" spans="1:25" ht="15.75" x14ac:dyDescent="0.25">
      <c r="A131" s="150"/>
      <c r="B131" s="73"/>
      <c r="C131" s="18"/>
      <c r="D131" s="8"/>
      <c r="E131" s="8"/>
      <c r="F131" s="8"/>
      <c r="G131" s="18"/>
      <c r="H131" s="19"/>
      <c r="I131" s="18"/>
      <c r="J131" s="8"/>
      <c r="K131" s="8"/>
      <c r="L131" s="8"/>
      <c r="M131" s="8"/>
      <c r="N131" s="215"/>
      <c r="O131" s="107"/>
      <c r="P131" s="512"/>
      <c r="Q131" s="513"/>
      <c r="R131" s="513"/>
      <c r="S131" s="513"/>
      <c r="T131" s="513"/>
      <c r="U131" s="514"/>
      <c r="V131" s="8"/>
      <c r="W131" s="8"/>
      <c r="X131" s="8"/>
    </row>
    <row r="132" spans="1:25" x14ac:dyDescent="0.2">
      <c r="A132" s="73"/>
      <c r="B132" s="73"/>
      <c r="C132" s="18"/>
      <c r="D132" s="8"/>
      <c r="E132" s="8"/>
      <c r="F132" s="8"/>
      <c r="G132" s="18"/>
      <c r="H132" s="19"/>
      <c r="I132" s="18"/>
      <c r="J132" s="8"/>
      <c r="K132" s="8"/>
      <c r="L132" s="8"/>
      <c r="M132" s="8"/>
      <c r="N132" s="215"/>
      <c r="O132" s="107"/>
      <c r="P132" s="512"/>
      <c r="Q132" s="513"/>
      <c r="R132" s="513"/>
      <c r="S132" s="513"/>
      <c r="T132" s="513"/>
      <c r="U132" s="514"/>
    </row>
    <row r="133" spans="1:25" s="9" customFormat="1" ht="15.75" outlineLevel="1" x14ac:dyDescent="0.25">
      <c r="A133" s="40"/>
      <c r="B133" s="378"/>
      <c r="C133" s="151"/>
      <c r="D133" s="127"/>
      <c r="E133" s="127"/>
      <c r="F133" s="152"/>
      <c r="G133" s="69"/>
      <c r="H133" s="19"/>
      <c r="I133" s="153"/>
      <c r="J133" s="127"/>
      <c r="K133" s="127"/>
      <c r="L133" s="152"/>
      <c r="M133" s="8"/>
      <c r="N133" s="215"/>
      <c r="O133" s="107"/>
      <c r="P133" s="865" t="s">
        <v>2</v>
      </c>
      <c r="Q133" s="554"/>
      <c r="R133" s="503"/>
      <c r="S133" s="503"/>
      <c r="T133" s="503"/>
      <c r="U133" s="867" t="s">
        <v>105</v>
      </c>
      <c r="W133" s="68"/>
      <c r="X133" s="21"/>
      <c r="Y133" s="21"/>
    </row>
    <row r="134" spans="1:25" ht="15.75" outlineLevel="1" x14ac:dyDescent="0.25">
      <c r="A134" s="61" t="s">
        <v>262</v>
      </c>
      <c r="B134" s="73"/>
      <c r="C134" s="154"/>
      <c r="D134" s="155"/>
      <c r="E134" s="155"/>
      <c r="F134" s="156"/>
      <c r="G134" s="18"/>
      <c r="H134" s="19"/>
      <c r="I134" s="154"/>
      <c r="J134" s="155"/>
      <c r="K134" s="155"/>
      <c r="L134" s="156"/>
      <c r="M134" s="8"/>
      <c r="N134" s="215"/>
      <c r="O134" s="107"/>
      <c r="P134" s="866"/>
      <c r="Q134" s="555"/>
      <c r="R134" s="503"/>
      <c r="S134" s="503"/>
      <c r="T134" s="503"/>
      <c r="U134" s="868"/>
      <c r="W134" s="8"/>
      <c r="X134" s="8"/>
      <c r="Y134" s="8"/>
    </row>
    <row r="135" spans="1:25" ht="15.75" outlineLevel="1" x14ac:dyDescent="0.25">
      <c r="A135" s="44"/>
      <c r="B135" s="73"/>
      <c r="C135" s="157" t="s">
        <v>106</v>
      </c>
      <c r="D135" s="158" t="s">
        <v>28</v>
      </c>
      <c r="E135" s="158" t="s">
        <v>106</v>
      </c>
      <c r="F135" s="158" t="s">
        <v>28</v>
      </c>
      <c r="G135" s="18"/>
      <c r="H135" s="19"/>
      <c r="I135" s="45" t="s">
        <v>107</v>
      </c>
      <c r="J135" s="46" t="s">
        <v>28</v>
      </c>
      <c r="K135" s="46" t="s">
        <v>107</v>
      </c>
      <c r="L135" s="46" t="s">
        <v>28</v>
      </c>
      <c r="M135" s="8"/>
      <c r="N135" s="215"/>
      <c r="O135" s="107"/>
      <c r="P135" s="507" t="s">
        <v>47</v>
      </c>
      <c r="Q135" s="498"/>
      <c r="R135" s="503"/>
      <c r="S135" s="503"/>
      <c r="T135" s="503"/>
      <c r="U135" s="510" t="s">
        <v>47</v>
      </c>
      <c r="W135" s="8"/>
      <c r="X135" s="8"/>
      <c r="Y135" s="8"/>
    </row>
    <row r="136" spans="1:25" ht="15.75" outlineLevel="1" x14ac:dyDescent="0.2">
      <c r="A136" s="70" t="s">
        <v>108</v>
      </c>
      <c r="B136" s="73"/>
      <c r="C136" s="271">
        <f>'Netzentgelte (Plan)'!C136</f>
        <v>0</v>
      </c>
      <c r="D136" s="272">
        <f>'Netzentgelte (Plan)'!D136</f>
        <v>0</v>
      </c>
      <c r="E136" s="272">
        <f>'Netzentgelte (Plan)'!E136</f>
        <v>0</v>
      </c>
      <c r="F136" s="272">
        <f>'Netzentgelte (Plan)'!F136</f>
        <v>0</v>
      </c>
      <c r="G136" s="18"/>
      <c r="H136" s="19"/>
      <c r="I136" s="663"/>
      <c r="J136" s="233"/>
      <c r="K136" s="663"/>
      <c r="L136" s="233"/>
      <c r="M136" s="8"/>
      <c r="N136" s="215"/>
      <c r="O136" s="107"/>
      <c r="P136" s="645"/>
      <c r="Q136" s="503"/>
      <c r="R136" s="503"/>
      <c r="S136" s="503"/>
      <c r="T136" s="503"/>
      <c r="U136" s="647">
        <f>SUM(P136:P146)</f>
        <v>0</v>
      </c>
      <c r="W136" s="68"/>
      <c r="X136" s="8"/>
      <c r="Y136" s="8"/>
    </row>
    <row r="137" spans="1:25" outlineLevel="1" x14ac:dyDescent="0.2">
      <c r="A137" s="70" t="s">
        <v>109</v>
      </c>
      <c r="B137" s="73"/>
      <c r="C137" s="271">
        <f>'Netzentgelte (Plan)'!C137</f>
        <v>0</v>
      </c>
      <c r="D137" s="272">
        <f>'Netzentgelte (Plan)'!D137</f>
        <v>0</v>
      </c>
      <c r="E137" s="272">
        <f>'Netzentgelte (Plan)'!E137</f>
        <v>0</v>
      </c>
      <c r="F137" s="272">
        <f>'Netzentgelte (Plan)'!F137</f>
        <v>0</v>
      </c>
      <c r="G137" s="18"/>
      <c r="H137" s="19"/>
      <c r="I137" s="663"/>
      <c r="J137" s="233"/>
      <c r="K137" s="663"/>
      <c r="L137" s="233"/>
      <c r="M137" s="8"/>
      <c r="N137" s="215"/>
      <c r="O137" s="107"/>
      <c r="P137" s="645"/>
      <c r="Q137" s="503"/>
      <c r="R137" s="503"/>
      <c r="S137" s="503"/>
      <c r="T137" s="503"/>
      <c r="U137" s="511"/>
      <c r="W137" s="68"/>
      <c r="X137" s="8"/>
      <c r="Y137" s="8"/>
    </row>
    <row r="138" spans="1:25" outlineLevel="1" x14ac:dyDescent="0.2">
      <c r="A138" s="70" t="s">
        <v>110</v>
      </c>
      <c r="B138" s="73"/>
      <c r="C138" s="271">
        <f>'Netzentgelte (Plan)'!C138</f>
        <v>0</v>
      </c>
      <c r="D138" s="272">
        <f>'Netzentgelte (Plan)'!D138</f>
        <v>0</v>
      </c>
      <c r="E138" s="272">
        <f>'Netzentgelte (Plan)'!E138</f>
        <v>0</v>
      </c>
      <c r="F138" s="272">
        <f>'Netzentgelte (Plan)'!F138</f>
        <v>0</v>
      </c>
      <c r="G138" s="18"/>
      <c r="H138" s="19"/>
      <c r="I138" s="663"/>
      <c r="J138" s="233"/>
      <c r="K138" s="663"/>
      <c r="L138" s="233"/>
      <c r="M138" s="8"/>
      <c r="N138" s="215"/>
      <c r="O138" s="107"/>
      <c r="P138" s="645"/>
      <c r="Q138" s="503"/>
      <c r="R138" s="503"/>
      <c r="S138" s="503"/>
      <c r="T138" s="503"/>
      <c r="U138" s="511"/>
      <c r="W138" s="68"/>
      <c r="X138" s="8"/>
      <c r="Y138" s="8"/>
    </row>
    <row r="139" spans="1:25" outlineLevel="1" x14ac:dyDescent="0.2">
      <c r="A139" s="70" t="s">
        <v>111</v>
      </c>
      <c r="B139" s="73"/>
      <c r="C139" s="271">
        <f>'Netzentgelte (Plan)'!C139</f>
        <v>0</v>
      </c>
      <c r="D139" s="272">
        <f>'Netzentgelte (Plan)'!D139</f>
        <v>0</v>
      </c>
      <c r="E139" s="272">
        <f>'Netzentgelte (Plan)'!E139</f>
        <v>0</v>
      </c>
      <c r="F139" s="272">
        <f>'Netzentgelte (Plan)'!F139</f>
        <v>0</v>
      </c>
      <c r="G139" s="18"/>
      <c r="H139" s="19"/>
      <c r="I139" s="663"/>
      <c r="J139" s="233"/>
      <c r="K139" s="663"/>
      <c r="L139" s="233"/>
      <c r="M139" s="8"/>
      <c r="N139" s="215"/>
      <c r="O139" s="107"/>
      <c r="P139" s="645"/>
      <c r="Q139" s="503"/>
      <c r="R139" s="503"/>
      <c r="S139" s="503"/>
      <c r="T139" s="503"/>
      <c r="U139" s="511"/>
      <c r="W139" s="68"/>
      <c r="Y139" s="8"/>
    </row>
    <row r="140" spans="1:25" outlineLevel="1" x14ac:dyDescent="0.2">
      <c r="A140" s="70" t="s">
        <v>24</v>
      </c>
      <c r="B140" s="73"/>
      <c r="C140" s="271">
        <f>'Netzentgelte (Plan)'!C140</f>
        <v>0</v>
      </c>
      <c r="D140" s="272">
        <f>'Netzentgelte (Plan)'!D140</f>
        <v>0</v>
      </c>
      <c r="E140" s="272">
        <f>'Netzentgelte (Plan)'!E140</f>
        <v>0</v>
      </c>
      <c r="F140" s="272">
        <f>'Netzentgelte (Plan)'!F140</f>
        <v>0</v>
      </c>
      <c r="G140" s="18"/>
      <c r="H140" s="19"/>
      <c r="I140" s="663"/>
      <c r="J140" s="233"/>
      <c r="K140" s="663"/>
      <c r="L140" s="233"/>
      <c r="M140" s="8"/>
      <c r="N140" s="215"/>
      <c r="O140" s="107"/>
      <c r="P140" s="645"/>
      <c r="Q140" s="503"/>
      <c r="R140" s="503"/>
      <c r="S140" s="503"/>
      <c r="T140" s="503"/>
      <c r="U140" s="511"/>
      <c r="W140" s="68"/>
      <c r="Y140" s="8"/>
    </row>
    <row r="141" spans="1:25" outlineLevel="1" x14ac:dyDescent="0.2">
      <c r="A141" s="456" t="s">
        <v>241</v>
      </c>
      <c r="B141" s="73"/>
      <c r="C141" s="271">
        <f>'Netzentgelte (Plan)'!C141</f>
        <v>0</v>
      </c>
      <c r="D141" s="272">
        <f>'Netzentgelte (Plan)'!D141</f>
        <v>0</v>
      </c>
      <c r="E141" s="272">
        <f>'Netzentgelte (Plan)'!E141</f>
        <v>0</v>
      </c>
      <c r="F141" s="272">
        <f>'Netzentgelte (Plan)'!F141</f>
        <v>0</v>
      </c>
      <c r="G141" s="18"/>
      <c r="H141" s="19"/>
      <c r="I141" s="663"/>
      <c r="J141" s="233"/>
      <c r="K141" s="663"/>
      <c r="L141" s="233"/>
      <c r="M141" s="8"/>
      <c r="N141" s="215"/>
      <c r="O141" s="107"/>
      <c r="P141" s="645"/>
      <c r="Q141" s="503"/>
      <c r="R141" s="503"/>
      <c r="S141" s="503"/>
      <c r="T141" s="503"/>
      <c r="U141" s="511"/>
      <c r="W141" s="68"/>
      <c r="Y141" s="8"/>
    </row>
    <row r="142" spans="1:25" outlineLevel="1" x14ac:dyDescent="0.2">
      <c r="A142" s="269" t="str">
        <f>'Netzentgelte (Plan)'!A142</f>
        <v>-</v>
      </c>
      <c r="B142" s="73"/>
      <c r="C142" s="271">
        <f>'Netzentgelte (Plan)'!C142</f>
        <v>0</v>
      </c>
      <c r="D142" s="272">
        <f>'Netzentgelte (Plan)'!D142</f>
        <v>0</v>
      </c>
      <c r="E142" s="272">
        <f>'Netzentgelte (Plan)'!E142</f>
        <v>0</v>
      </c>
      <c r="F142" s="272">
        <f>'Netzentgelte (Plan)'!F142</f>
        <v>0</v>
      </c>
      <c r="G142" s="18"/>
      <c r="H142" s="19"/>
      <c r="I142" s="663"/>
      <c r="J142" s="233"/>
      <c r="K142" s="663"/>
      <c r="L142" s="233"/>
      <c r="M142" s="8"/>
      <c r="N142" s="215"/>
      <c r="O142" s="107"/>
      <c r="P142" s="645"/>
      <c r="Q142" s="503"/>
      <c r="R142" s="503"/>
      <c r="S142" s="503"/>
      <c r="T142" s="503"/>
      <c r="U142" s="511"/>
      <c r="W142" s="68"/>
      <c r="Y142" s="8"/>
    </row>
    <row r="143" spans="1:25" outlineLevel="1" x14ac:dyDescent="0.2">
      <c r="A143" s="270" t="str">
        <f>'Netzentgelte (Plan)'!A143</f>
        <v>-</v>
      </c>
      <c r="B143" s="73"/>
      <c r="C143" s="271">
        <f>'Netzentgelte (Plan)'!C143</f>
        <v>0</v>
      </c>
      <c r="D143" s="272">
        <f>'Netzentgelte (Plan)'!D143</f>
        <v>0</v>
      </c>
      <c r="E143" s="272">
        <f>'Netzentgelte (Plan)'!E143</f>
        <v>0</v>
      </c>
      <c r="F143" s="272">
        <f>'Netzentgelte (Plan)'!F143</f>
        <v>0</v>
      </c>
      <c r="G143" s="18"/>
      <c r="H143" s="19"/>
      <c r="I143" s="663"/>
      <c r="J143" s="233"/>
      <c r="K143" s="663"/>
      <c r="L143" s="233"/>
      <c r="M143" s="8"/>
      <c r="N143" s="215"/>
      <c r="O143" s="107"/>
      <c r="P143" s="645"/>
      <c r="Q143" s="503"/>
      <c r="R143" s="503"/>
      <c r="S143" s="503"/>
      <c r="T143" s="503"/>
      <c r="U143" s="511"/>
      <c r="W143" s="68"/>
      <c r="Y143" s="8"/>
    </row>
    <row r="144" spans="1:25" outlineLevel="1" x14ac:dyDescent="0.2">
      <c r="A144" s="270" t="str">
        <f>'Netzentgelte (Plan)'!A144</f>
        <v>-</v>
      </c>
      <c r="B144" s="73"/>
      <c r="C144" s="273">
        <f>'Netzentgelte (Plan)'!C144</f>
        <v>0</v>
      </c>
      <c r="D144" s="274">
        <f>'Netzentgelte (Plan)'!D144</f>
        <v>0</v>
      </c>
      <c r="E144" s="274">
        <f>'Netzentgelte (Plan)'!E144</f>
        <v>0</v>
      </c>
      <c r="F144" s="274">
        <f>'Netzentgelte (Plan)'!F144</f>
        <v>0</v>
      </c>
      <c r="G144" s="18"/>
      <c r="H144" s="19"/>
      <c r="I144" s="664"/>
      <c r="J144" s="234"/>
      <c r="K144" s="664"/>
      <c r="L144" s="234"/>
      <c r="M144" s="8"/>
      <c r="N144" s="215"/>
      <c r="O144" s="107"/>
      <c r="P144" s="645"/>
      <c r="Q144" s="503"/>
      <c r="R144" s="503"/>
      <c r="S144" s="503"/>
      <c r="T144" s="503"/>
      <c r="U144" s="511"/>
      <c r="W144" s="68"/>
      <c r="Y144" s="8"/>
    </row>
    <row r="145" spans="1:25" outlineLevel="1" x14ac:dyDescent="0.2">
      <c r="A145" s="270" t="str">
        <f>'Netzentgelte (Plan)'!A145</f>
        <v>-</v>
      </c>
      <c r="B145" s="73"/>
      <c r="C145" s="273">
        <f>'Netzentgelte (Plan)'!C145</f>
        <v>0</v>
      </c>
      <c r="D145" s="274">
        <f>'Netzentgelte (Plan)'!D145</f>
        <v>0</v>
      </c>
      <c r="E145" s="274">
        <f>'Netzentgelte (Plan)'!E145</f>
        <v>0</v>
      </c>
      <c r="F145" s="274">
        <f>'Netzentgelte (Plan)'!F145</f>
        <v>0</v>
      </c>
      <c r="G145" s="18"/>
      <c r="H145" s="19"/>
      <c r="I145" s="664"/>
      <c r="J145" s="234"/>
      <c r="K145" s="664"/>
      <c r="L145" s="234"/>
      <c r="M145" s="8"/>
      <c r="N145" s="215"/>
      <c r="O145" s="107"/>
      <c r="P145" s="645"/>
      <c r="Q145" s="503"/>
      <c r="R145" s="503"/>
      <c r="S145" s="503"/>
      <c r="T145" s="503"/>
      <c r="U145" s="511"/>
      <c r="W145" s="68"/>
      <c r="Y145" s="8"/>
    </row>
    <row r="146" spans="1:25" s="8" customFormat="1" outlineLevel="1" x14ac:dyDescent="0.2">
      <c r="A146" s="377" t="str">
        <f>'Netzentgelte (Plan)'!A146</f>
        <v>-</v>
      </c>
      <c r="B146" s="73"/>
      <c r="C146" s="271">
        <f>'Netzentgelte (Plan)'!C146</f>
        <v>0</v>
      </c>
      <c r="D146" s="272">
        <f>'Netzentgelte (Plan)'!D146</f>
        <v>0</v>
      </c>
      <c r="E146" s="272">
        <f>'Netzentgelte (Plan)'!E146</f>
        <v>0</v>
      </c>
      <c r="F146" s="272">
        <f>'Netzentgelte (Plan)'!F146</f>
        <v>0</v>
      </c>
      <c r="G146" s="18"/>
      <c r="H146" s="19"/>
      <c r="I146" s="663"/>
      <c r="J146" s="233"/>
      <c r="K146" s="663"/>
      <c r="L146" s="233"/>
      <c r="N146" s="215"/>
      <c r="O146" s="19"/>
      <c r="P146" s="645"/>
      <c r="Q146" s="513"/>
      <c r="R146" s="503"/>
      <c r="S146" s="503"/>
      <c r="T146" s="503"/>
      <c r="U146" s="511"/>
    </row>
    <row r="147" spans="1:25" s="8" customFormat="1" x14ac:dyDescent="0.2">
      <c r="A147" s="73"/>
      <c r="B147" s="73"/>
      <c r="C147" s="18"/>
      <c r="G147" s="18"/>
      <c r="H147" s="19"/>
      <c r="I147" s="18"/>
      <c r="N147" s="215"/>
      <c r="O147" s="19"/>
      <c r="P147" s="512"/>
      <c r="Q147" s="513"/>
      <c r="R147" s="513"/>
      <c r="S147" s="513"/>
      <c r="T147" s="513"/>
      <c r="U147" s="514"/>
    </row>
    <row r="148" spans="1:25" s="8" customFormat="1" ht="15.75" thickBot="1" x14ac:dyDescent="0.25">
      <c r="A148" s="73"/>
      <c r="B148" s="73"/>
      <c r="C148" s="18"/>
      <c r="G148" s="18"/>
      <c r="H148" s="19"/>
      <c r="I148" s="18"/>
      <c r="N148" s="215"/>
      <c r="O148" s="19"/>
      <c r="P148" s="512"/>
      <c r="Q148" s="513"/>
      <c r="R148" s="513"/>
      <c r="S148" s="513"/>
      <c r="T148" s="513"/>
      <c r="U148" s="514"/>
    </row>
    <row r="149" spans="1:25" s="8" customFormat="1" x14ac:dyDescent="0.2">
      <c r="A149" s="13"/>
      <c r="B149" s="13"/>
      <c r="C149" s="13"/>
      <c r="D149" s="13"/>
      <c r="E149" s="13"/>
      <c r="F149" s="13"/>
      <c r="G149" s="13"/>
      <c r="H149" s="13"/>
      <c r="I149" s="13"/>
      <c r="J149" s="13"/>
      <c r="K149" s="13"/>
      <c r="L149" s="13"/>
      <c r="M149" s="13"/>
      <c r="N149" s="471"/>
      <c r="O149" s="13"/>
      <c r="P149" s="573"/>
      <c r="Q149" s="573"/>
      <c r="R149" s="573"/>
      <c r="S149" s="573"/>
      <c r="T149" s="573"/>
      <c r="U149" s="574"/>
    </row>
    <row r="150" spans="1:25" s="165" customFormat="1" ht="18" customHeight="1" x14ac:dyDescent="0.25">
      <c r="A150" s="392"/>
      <c r="B150" s="393"/>
      <c r="C150" s="393"/>
      <c r="D150" s="393"/>
      <c r="E150" s="393"/>
      <c r="F150" s="393"/>
      <c r="G150" s="393"/>
      <c r="H150" s="393"/>
      <c r="I150" s="393"/>
      <c r="J150" s="393"/>
      <c r="K150" s="393"/>
      <c r="L150" s="393"/>
      <c r="M150" s="393"/>
      <c r="N150" s="164"/>
      <c r="P150" s="559"/>
      <c r="Q150" s="559"/>
      <c r="R150" s="559"/>
      <c r="S150" s="559"/>
      <c r="T150" s="560" t="s">
        <v>112</v>
      </c>
      <c r="U150" s="559"/>
    </row>
    <row r="151" spans="1:25" s="165" customFormat="1" ht="6" customHeight="1" x14ac:dyDescent="0.25">
      <c r="A151" s="392"/>
      <c r="B151" s="393"/>
      <c r="C151" s="393"/>
      <c r="D151" s="393"/>
      <c r="E151" s="393"/>
      <c r="F151" s="393"/>
      <c r="G151" s="393"/>
      <c r="H151" s="393"/>
      <c r="I151" s="393"/>
      <c r="J151" s="393"/>
      <c r="K151" s="393"/>
      <c r="L151" s="393"/>
      <c r="M151" s="393"/>
      <c r="N151" s="164"/>
      <c r="P151" s="559"/>
      <c r="Q151" s="559"/>
      <c r="R151" s="559"/>
      <c r="S151" s="559"/>
      <c r="T151" s="560"/>
      <c r="U151" s="559"/>
    </row>
    <row r="152" spans="1:25" x14ac:dyDescent="0.2">
      <c r="A152" s="859"/>
      <c r="B152" s="859"/>
      <c r="C152" s="859"/>
      <c r="D152" s="859"/>
      <c r="E152" s="859"/>
      <c r="F152" s="859"/>
      <c r="G152" s="859"/>
      <c r="H152" s="859"/>
      <c r="I152" s="859"/>
      <c r="J152" s="859"/>
      <c r="K152" s="859"/>
      <c r="L152" s="859"/>
      <c r="M152" s="859"/>
      <c r="U152" s="495"/>
    </row>
    <row r="153" spans="1:25" ht="5.25" customHeight="1" x14ac:dyDescent="0.2">
      <c r="A153" s="395"/>
      <c r="B153" s="395"/>
      <c r="C153" s="395"/>
      <c r="D153" s="395"/>
      <c r="E153" s="395"/>
      <c r="F153" s="395"/>
      <c r="G153" s="395"/>
      <c r="H153" s="395"/>
      <c r="I153" s="395"/>
      <c r="J153" s="395"/>
      <c r="K153" s="395"/>
      <c r="L153" s="395"/>
      <c r="M153" s="395"/>
      <c r="U153" s="495"/>
    </row>
    <row r="154" spans="1:25" s="375" customFormat="1" ht="15" customHeight="1" x14ac:dyDescent="0.2">
      <c r="A154" s="394"/>
      <c r="B154" s="394"/>
      <c r="C154" s="394"/>
      <c r="D154" s="394"/>
      <c r="E154" s="394"/>
      <c r="F154" s="394"/>
      <c r="G154" s="394"/>
      <c r="H154" s="394"/>
      <c r="I154" s="394"/>
      <c r="J154" s="394"/>
      <c r="K154" s="394"/>
      <c r="L154" s="394"/>
      <c r="M154" s="394"/>
      <c r="N154" s="376"/>
      <c r="P154" s="575"/>
      <c r="Q154" s="575"/>
      <c r="R154" s="575"/>
      <c r="S154" s="575"/>
      <c r="T154" s="576"/>
      <c r="U154" s="562" t="s">
        <v>161</v>
      </c>
    </row>
    <row r="155" spans="1:25" ht="15" customHeight="1" x14ac:dyDescent="0.2">
      <c r="A155" s="394"/>
      <c r="T155" s="513"/>
      <c r="U155" s="562" t="e">
        <f>#REF!</f>
        <v>#REF!</v>
      </c>
    </row>
    <row r="156" spans="1:25" x14ac:dyDescent="0.2">
      <c r="A156" s="166"/>
      <c r="T156" s="563" t="s">
        <v>113</v>
      </c>
      <c r="U156" s="494">
        <f>U10+U22+U27+U34+U42+U54+U122+U136</f>
        <v>0</v>
      </c>
    </row>
    <row r="157" spans="1:25" x14ac:dyDescent="0.2">
      <c r="S157" s="564" t="s">
        <v>242</v>
      </c>
      <c r="U157" s="571">
        <f>U72</f>
        <v>0</v>
      </c>
    </row>
    <row r="158" spans="1:25" ht="15.75" x14ac:dyDescent="0.25">
      <c r="T158" s="565" t="s">
        <v>25</v>
      </c>
      <c r="U158" s="572">
        <f>SUM(U156:U157)</f>
        <v>0</v>
      </c>
    </row>
    <row r="159" spans="1:25" ht="15.75" x14ac:dyDescent="0.25">
      <c r="P159" s="513"/>
      <c r="Q159" s="513"/>
      <c r="R159" s="513"/>
      <c r="S159" s="503"/>
      <c r="T159" s="566"/>
      <c r="U159" s="536"/>
    </row>
    <row r="160" spans="1:25" x14ac:dyDescent="0.2">
      <c r="P160" s="513"/>
      <c r="Q160" s="513"/>
      <c r="R160" s="513"/>
      <c r="S160" s="513"/>
      <c r="T160" s="513"/>
      <c r="U160" s="536"/>
    </row>
  </sheetData>
  <sheetProtection formatColumns="0" formatRows="0"/>
  <mergeCells count="22">
    <mergeCell ref="A32:A33"/>
    <mergeCell ref="A25:A26"/>
    <mergeCell ref="R93:R94"/>
    <mergeCell ref="A86:A87"/>
    <mergeCell ref="C64:E64"/>
    <mergeCell ref="I92:L92"/>
    <mergeCell ref="A152:M152"/>
    <mergeCell ref="C3:F3"/>
    <mergeCell ref="I93:L93"/>
    <mergeCell ref="Q93:Q94"/>
    <mergeCell ref="I3:M3"/>
    <mergeCell ref="P3:U3"/>
    <mergeCell ref="U5:U8"/>
    <mergeCell ref="U19:U20"/>
    <mergeCell ref="U133:U134"/>
    <mergeCell ref="U39:U40"/>
    <mergeCell ref="P63:P64"/>
    <mergeCell ref="Q63:Q64"/>
    <mergeCell ref="U51:U52"/>
    <mergeCell ref="P133:P134"/>
    <mergeCell ref="R63:R64"/>
    <mergeCell ref="U63:U64"/>
  </mergeCells>
  <phoneticPr fontId="3" type="noConversion"/>
  <printOptions horizontalCentered="1"/>
  <pageMargins left="0.43307086614173229" right="0.23622047244094491" top="0.51181102362204722" bottom="0.31496062992125984" header="0.15748031496062992" footer="0.15748031496062992"/>
  <pageSetup paperSize="8" scale="30" orientation="landscape" r:id="rId1"/>
  <headerFooter alignWithMargins="0">
    <oddFooter>&amp;L&amp;8&amp;D&amp;R&amp;8&amp;A - &amp;F</oddFooter>
  </headerFooter>
  <colBreaks count="2" manualBreakCount="2">
    <brk id="7" max="159" man="1"/>
    <brk id="14" max="15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13"/>
    <pageSetUpPr fitToPage="1"/>
  </sheetPr>
  <dimension ref="A1:E17"/>
  <sheetViews>
    <sheetView zoomScaleNormal="100" zoomScaleSheetLayoutView="110" workbookViewId="0">
      <selection activeCell="C12" sqref="C12"/>
    </sheetView>
  </sheetViews>
  <sheetFormatPr baseColWidth="10" defaultColWidth="12.5703125" defaultRowHeight="15" x14ac:dyDescent="0.2"/>
  <cols>
    <col min="1" max="1" width="60.7109375" style="197" customWidth="1"/>
    <col min="2" max="5" width="30.7109375" style="197" customWidth="1"/>
    <col min="6" max="16384" width="12.5703125" style="197"/>
  </cols>
  <sheetData>
    <row r="1" spans="1:5" s="193" customFormat="1" ht="18" x14ac:dyDescent="0.2">
      <c r="A1" s="193" t="str">
        <f>CONCATENATE("IV. Ermittlung der Differenz gemäß § 5 Abs. 1 Satz 1 ARegV (Mengenabgleich) im Jahr ",'Allgemeines+Zusammenfassung'!B11)</f>
        <v>IV. Ermittlung der Differenz gemäß § 5 Abs. 1 Satz 1 ARegV (Mengenabgleich) im Jahr 2018</v>
      </c>
      <c r="E1" s="194"/>
    </row>
    <row r="2" spans="1:5" s="195" customFormat="1" x14ac:dyDescent="0.2">
      <c r="A2" s="196"/>
      <c r="B2" s="196"/>
      <c r="C2" s="196"/>
      <c r="D2" s="196"/>
      <c r="E2" s="196"/>
    </row>
    <row r="5" spans="1:5" ht="15.75" x14ac:dyDescent="0.25">
      <c r="A5" s="198"/>
      <c r="B5" s="899" t="s">
        <v>136</v>
      </c>
      <c r="C5" s="899" t="s">
        <v>137</v>
      </c>
      <c r="D5" s="901" t="s">
        <v>138</v>
      </c>
      <c r="E5" s="901"/>
    </row>
    <row r="6" spans="1:5" ht="15.75" x14ac:dyDescent="0.25">
      <c r="A6" s="196"/>
      <c r="B6" s="900"/>
      <c r="C6" s="900"/>
      <c r="D6" s="199" t="s">
        <v>139</v>
      </c>
      <c r="E6" s="199" t="s">
        <v>140</v>
      </c>
    </row>
    <row r="7" spans="1:5" x14ac:dyDescent="0.2">
      <c r="A7" s="201" t="s">
        <v>113</v>
      </c>
      <c r="B7" s="488">
        <f>'Netzentgelte (Plan)'!U152</f>
        <v>0</v>
      </c>
      <c r="C7" s="488">
        <f>'Netzentgelte (Ist)'!U156</f>
        <v>0</v>
      </c>
      <c r="D7" s="488">
        <f>B7-C7</f>
        <v>0</v>
      </c>
      <c r="E7" s="202" t="e">
        <f>D7/B7</f>
        <v>#DIV/0!</v>
      </c>
    </row>
    <row r="8" spans="1:5" x14ac:dyDescent="0.2">
      <c r="A8" s="431" t="s">
        <v>242</v>
      </c>
      <c r="B8" s="488">
        <f>'Netzentgelte (Plan)'!U153</f>
        <v>0</v>
      </c>
      <c r="C8" s="488">
        <f>'Netzentgelte (Ist)'!U157</f>
        <v>0</v>
      </c>
      <c r="D8" s="488">
        <f>B8-C8</f>
        <v>0</v>
      </c>
      <c r="E8" s="202" t="e">
        <f>D8/B8</f>
        <v>#DIV/0!</v>
      </c>
    </row>
    <row r="9" spans="1:5" ht="15.75" x14ac:dyDescent="0.25">
      <c r="A9" s="203" t="s">
        <v>141</v>
      </c>
      <c r="B9" s="489">
        <f>SUM(B7:B8)</f>
        <v>0</v>
      </c>
      <c r="C9" s="489">
        <f>SUM(C7:C8)</f>
        <v>0</v>
      </c>
      <c r="D9" s="489">
        <f>B9-C9</f>
        <v>0</v>
      </c>
      <c r="E9" s="204" t="e">
        <f>D9/B9</f>
        <v>#DIV/0!</v>
      </c>
    </row>
    <row r="10" spans="1:5" ht="15.75" x14ac:dyDescent="0.25">
      <c r="A10" s="203" t="s">
        <v>142</v>
      </c>
      <c r="B10" s="490" t="s">
        <v>73</v>
      </c>
      <c r="C10" s="492">
        <f>Jahresabschlusswerte!C6</f>
        <v>0</v>
      </c>
      <c r="D10" s="678"/>
      <c r="E10" s="206"/>
    </row>
    <row r="11" spans="1:5" ht="15.75" x14ac:dyDescent="0.25">
      <c r="A11" s="207" t="s">
        <v>143</v>
      </c>
      <c r="B11" s="491">
        <f>'Allgemeines+Zusammenfassung'!B12</f>
        <v>0</v>
      </c>
      <c r="C11" s="491">
        <f>'Allgemeines+Zusammenfassung'!B12</f>
        <v>0</v>
      </c>
      <c r="D11" s="679"/>
      <c r="E11" s="208"/>
    </row>
    <row r="12" spans="1:5" ht="15.75" x14ac:dyDescent="0.25">
      <c r="A12" s="200" t="s">
        <v>144</v>
      </c>
      <c r="B12" s="491">
        <f>B11-B9</f>
        <v>0</v>
      </c>
      <c r="C12" s="491">
        <f>C11-C9</f>
        <v>0</v>
      </c>
      <c r="D12" s="678"/>
      <c r="E12" s="209"/>
    </row>
    <row r="13" spans="1:5" ht="15.75" x14ac:dyDescent="0.25">
      <c r="A13" s="200" t="s">
        <v>145</v>
      </c>
      <c r="B13" s="210" t="e">
        <f>B12/B11</f>
        <v>#DIV/0!</v>
      </c>
      <c r="C13" s="210" t="e">
        <f>C12/C11</f>
        <v>#DIV/0!</v>
      </c>
      <c r="D13" s="205"/>
      <c r="E13" s="209"/>
    </row>
    <row r="14" spans="1:5" x14ac:dyDescent="0.2">
      <c r="B14" s="211"/>
      <c r="C14" s="211"/>
      <c r="D14" s="211"/>
      <c r="E14" s="211"/>
    </row>
    <row r="15" spans="1:5" ht="18.75" thickBot="1" x14ac:dyDescent="0.3">
      <c r="A15" s="212" t="s">
        <v>146</v>
      </c>
      <c r="B15" s="211"/>
      <c r="C15" s="211"/>
      <c r="D15" s="211"/>
      <c r="E15" s="680">
        <f>C12</f>
        <v>0</v>
      </c>
    </row>
    <row r="16" spans="1:5" ht="15.75" thickTop="1" x14ac:dyDescent="0.2"/>
    <row r="17" spans="5:5" x14ac:dyDescent="0.2">
      <c r="E17" s="470"/>
    </row>
  </sheetData>
  <mergeCells count="3">
    <mergeCell ref="B5:B6"/>
    <mergeCell ref="D5:E5"/>
    <mergeCell ref="C5:C6"/>
  </mergeCells>
  <phoneticPr fontId="5" type="noConversion"/>
  <pageMargins left="0.65" right="0.78740157480314965" top="0.6" bottom="0.78740157480314965" header="0.39370078740157483" footer="0.39370078740157483"/>
  <pageSetup paperSize="9" scale="72" orientation="landscape" r:id="rId1"/>
  <headerFooter alignWithMargins="0">
    <oddFooter>&amp;L&amp;8&amp;D&amp;R&amp;8&amp;A - &amp;F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indexed="13"/>
    <pageSetUpPr fitToPage="1"/>
  </sheetPr>
  <dimension ref="A1:F96"/>
  <sheetViews>
    <sheetView showGridLines="0" zoomScaleNormal="100" zoomScaleSheetLayoutView="75" workbookViewId="0">
      <pane xSplit="1" ySplit="2" topLeftCell="B78" activePane="bottomRight" state="frozen"/>
      <selection activeCell="A14" sqref="A14"/>
      <selection pane="topRight" activeCell="A14" sqref="A14"/>
      <selection pane="bottomLeft" activeCell="A14" sqref="A14"/>
      <selection pane="bottomRight" activeCell="A112" sqref="A112"/>
    </sheetView>
  </sheetViews>
  <sheetFormatPr baseColWidth="10" defaultColWidth="11.42578125" defaultRowHeight="15" x14ac:dyDescent="0.2"/>
  <cols>
    <col min="1" max="1" width="50.7109375" style="239" customWidth="1"/>
    <col min="2" max="2" width="40.7109375" style="239" customWidth="1"/>
    <col min="3" max="3" width="25.7109375" style="239" customWidth="1"/>
    <col min="4" max="4" width="8.28515625" style="239" customWidth="1"/>
    <col min="5" max="5" width="25.7109375" style="239" customWidth="1"/>
    <col min="6" max="6" width="25.28515625" style="579" customWidth="1"/>
    <col min="7" max="16384" width="11.42578125" style="239"/>
  </cols>
  <sheetData>
    <row r="1" spans="1:6" ht="18" x14ac:dyDescent="0.25">
      <c r="A1" s="238" t="str">
        <f>"V. Ermittlung der Differenz gemäß § 5 Abs. 1 Satz 2 i. V. m. § 11 Abs. 2 Satz 1 Nr. 4 ARegV (Vorgelagerte Netzkosten) im Jahr "&amp;  'Allgemeines+Zusammenfassung'!B11</f>
        <v>V. Ermittlung der Differenz gemäß § 5 Abs. 1 Satz 2 i. V. m. § 11 Abs. 2 Satz 1 Nr. 4 ARegV (Vorgelagerte Netzkosten) im Jahr 2018</v>
      </c>
      <c r="C1" s="240"/>
    </row>
    <row r="2" spans="1:6" ht="15.75" thickBot="1" x14ac:dyDescent="0.25"/>
    <row r="3" spans="1:6" ht="15.75" x14ac:dyDescent="0.25">
      <c r="A3" s="241"/>
      <c r="B3" s="242"/>
      <c r="C3" s="243"/>
      <c r="D3" s="243"/>
      <c r="E3" s="243"/>
      <c r="F3" s="580"/>
    </row>
    <row r="4" spans="1:6" ht="15.75" x14ac:dyDescent="0.25">
      <c r="A4" s="244" t="s">
        <v>30</v>
      </c>
      <c r="B4" s="186"/>
      <c r="C4" s="246" t="s">
        <v>155</v>
      </c>
      <c r="D4" s="246" t="s">
        <v>32</v>
      </c>
      <c r="E4" s="187"/>
      <c r="F4" s="581"/>
    </row>
    <row r="5" spans="1:6" ht="15.75" x14ac:dyDescent="0.25">
      <c r="A5" s="1" t="s">
        <v>31</v>
      </c>
      <c r="B5" s="260"/>
      <c r="C5" s="246" t="s">
        <v>149</v>
      </c>
      <c r="D5" s="246" t="s">
        <v>33</v>
      </c>
      <c r="E5" s="187"/>
      <c r="F5" s="581"/>
    </row>
    <row r="6" spans="1:6" x14ac:dyDescent="0.2">
      <c r="A6" s="237"/>
      <c r="B6" s="245"/>
      <c r="C6" s="236"/>
      <c r="D6" s="236"/>
      <c r="E6" s="236"/>
      <c r="F6" s="581"/>
    </row>
    <row r="7" spans="1:6" ht="15.75" x14ac:dyDescent="0.25">
      <c r="A7" s="237"/>
      <c r="B7" s="236"/>
      <c r="C7" s="246" t="s">
        <v>151</v>
      </c>
      <c r="D7" s="236"/>
      <c r="E7" s="236"/>
      <c r="F7" s="581"/>
    </row>
    <row r="8" spans="1:6" ht="15.75" x14ac:dyDescent="0.25">
      <c r="A8" s="237"/>
      <c r="B8" s="236"/>
      <c r="C8" s="261" t="s">
        <v>153</v>
      </c>
      <c r="D8" s="236"/>
      <c r="E8" s="236"/>
      <c r="F8" s="582" t="s">
        <v>154</v>
      </c>
    </row>
    <row r="9" spans="1:6" ht="31.5" x14ac:dyDescent="0.25">
      <c r="A9" s="237"/>
      <c r="B9" s="246" t="s">
        <v>28</v>
      </c>
      <c r="C9" s="681" t="s">
        <v>152</v>
      </c>
      <c r="D9" s="246" t="s">
        <v>28</v>
      </c>
      <c r="E9" s="246" t="s">
        <v>150</v>
      </c>
      <c r="F9" s="582" t="s">
        <v>273</v>
      </c>
    </row>
    <row r="10" spans="1:6" x14ac:dyDescent="0.2">
      <c r="A10" s="237" t="s">
        <v>27</v>
      </c>
      <c r="B10" s="236" t="s">
        <v>29</v>
      </c>
      <c r="C10" s="682"/>
      <c r="D10" s="263" t="s">
        <v>34</v>
      </c>
      <c r="E10" s="189"/>
      <c r="F10" s="583">
        <f>C10*E10</f>
        <v>0</v>
      </c>
    </row>
    <row r="11" spans="1:6" x14ac:dyDescent="0.2">
      <c r="A11" s="237" t="s">
        <v>26</v>
      </c>
      <c r="B11" s="236" t="s">
        <v>35</v>
      </c>
      <c r="C11" s="682"/>
      <c r="D11" s="263" t="s">
        <v>36</v>
      </c>
      <c r="E11" s="189"/>
      <c r="F11" s="584">
        <f>C11*E11/100</f>
        <v>0</v>
      </c>
    </row>
    <row r="12" spans="1:6" x14ac:dyDescent="0.2">
      <c r="A12" s="427" t="s">
        <v>242</v>
      </c>
      <c r="B12" s="189"/>
      <c r="C12" s="682"/>
      <c r="D12" s="264" t="s">
        <v>71</v>
      </c>
      <c r="E12" s="189"/>
      <c r="F12" s="585">
        <f>C12*E12</f>
        <v>0</v>
      </c>
    </row>
    <row r="13" spans="1:6" ht="15.75" x14ac:dyDescent="0.25">
      <c r="A13" s="248" t="s">
        <v>37</v>
      </c>
      <c r="B13" s="236"/>
      <c r="C13" s="594"/>
      <c r="D13" s="236"/>
      <c r="E13" s="249"/>
      <c r="F13" s="581"/>
    </row>
    <row r="14" spans="1:6" x14ac:dyDescent="0.2">
      <c r="A14" s="250"/>
      <c r="B14" s="186"/>
      <c r="C14" s="682"/>
      <c r="D14" s="247"/>
      <c r="E14" s="189"/>
      <c r="F14" s="586"/>
    </row>
    <row r="15" spans="1:6" x14ac:dyDescent="0.2">
      <c r="A15" s="250"/>
      <c r="B15" s="186"/>
      <c r="C15" s="682"/>
      <c r="D15" s="247"/>
      <c r="E15" s="189"/>
      <c r="F15" s="586"/>
    </row>
    <row r="16" spans="1:6" x14ac:dyDescent="0.2">
      <c r="A16" s="250"/>
      <c r="B16" s="186"/>
      <c r="C16" s="682"/>
      <c r="D16" s="247"/>
      <c r="E16" s="189"/>
      <c r="F16" s="586"/>
    </row>
    <row r="17" spans="1:6" x14ac:dyDescent="0.2">
      <c r="A17" s="250"/>
      <c r="B17" s="186"/>
      <c r="C17" s="682"/>
      <c r="D17" s="247"/>
      <c r="E17" s="189"/>
      <c r="F17" s="586"/>
    </row>
    <row r="18" spans="1:6" x14ac:dyDescent="0.2">
      <c r="A18" s="250"/>
      <c r="B18" s="186"/>
      <c r="C18" s="682"/>
      <c r="D18" s="186"/>
      <c r="E18" s="189"/>
      <c r="F18" s="586"/>
    </row>
    <row r="19" spans="1:6" ht="15.75" thickBot="1" x14ac:dyDescent="0.25">
      <c r="A19" s="251"/>
      <c r="B19" s="252"/>
      <c r="C19" s="683"/>
      <c r="D19" s="252"/>
      <c r="E19" s="252"/>
      <c r="F19" s="587"/>
    </row>
    <row r="20" spans="1:6" ht="15.75" x14ac:dyDescent="0.25">
      <c r="A20" s="241"/>
      <c r="B20" s="242"/>
      <c r="C20" s="684"/>
      <c r="D20" s="243"/>
      <c r="E20" s="243"/>
      <c r="F20" s="580"/>
    </row>
    <row r="21" spans="1:6" ht="15.75" x14ac:dyDescent="0.25">
      <c r="A21" s="244" t="s">
        <v>38</v>
      </c>
      <c r="B21" s="186"/>
      <c r="C21" s="685" t="s">
        <v>155</v>
      </c>
      <c r="D21" s="246" t="s">
        <v>32</v>
      </c>
      <c r="E21" s="187"/>
      <c r="F21" s="581"/>
    </row>
    <row r="22" spans="1:6" ht="15.75" x14ac:dyDescent="0.25">
      <c r="A22" s="1" t="s">
        <v>31</v>
      </c>
      <c r="B22" s="260"/>
      <c r="C22" s="685" t="s">
        <v>149</v>
      </c>
      <c r="D22" s="246" t="s">
        <v>33</v>
      </c>
      <c r="E22" s="187"/>
      <c r="F22" s="581"/>
    </row>
    <row r="23" spans="1:6" x14ac:dyDescent="0.2">
      <c r="A23" s="237"/>
      <c r="B23" s="245"/>
      <c r="C23" s="594"/>
      <c r="D23" s="236"/>
      <c r="E23" s="236"/>
      <c r="F23" s="581"/>
    </row>
    <row r="24" spans="1:6" ht="15.75" x14ac:dyDescent="0.25">
      <c r="A24" s="237"/>
      <c r="B24" s="236"/>
      <c r="C24" s="685" t="s">
        <v>151</v>
      </c>
      <c r="D24" s="236"/>
      <c r="E24" s="236"/>
      <c r="F24" s="581"/>
    </row>
    <row r="25" spans="1:6" ht="15.75" x14ac:dyDescent="0.25">
      <c r="A25" s="237"/>
      <c r="B25" s="236"/>
      <c r="C25" s="686" t="s">
        <v>153</v>
      </c>
      <c r="D25" s="236"/>
      <c r="E25" s="236"/>
      <c r="F25" s="582" t="s">
        <v>154</v>
      </c>
    </row>
    <row r="26" spans="1:6" ht="31.5" x14ac:dyDescent="0.25">
      <c r="A26" s="237"/>
      <c r="B26" s="246" t="s">
        <v>28</v>
      </c>
      <c r="C26" s="687" t="s">
        <v>152</v>
      </c>
      <c r="D26" s="246" t="s">
        <v>28</v>
      </c>
      <c r="E26" s="246" t="s">
        <v>150</v>
      </c>
      <c r="F26" s="582" t="s">
        <v>273</v>
      </c>
    </row>
    <row r="27" spans="1:6" x14ac:dyDescent="0.2">
      <c r="A27" s="237" t="s">
        <v>27</v>
      </c>
      <c r="B27" s="236" t="s">
        <v>29</v>
      </c>
      <c r="C27" s="682"/>
      <c r="D27" s="263" t="s">
        <v>34</v>
      </c>
      <c r="E27" s="189"/>
      <c r="F27" s="583">
        <f>C27*E27</f>
        <v>0</v>
      </c>
    </row>
    <row r="28" spans="1:6" x14ac:dyDescent="0.2">
      <c r="A28" s="237" t="s">
        <v>26</v>
      </c>
      <c r="B28" s="236" t="s">
        <v>35</v>
      </c>
      <c r="C28" s="682"/>
      <c r="D28" s="263" t="s">
        <v>36</v>
      </c>
      <c r="E28" s="189"/>
      <c r="F28" s="584">
        <f>C28*E28/100</f>
        <v>0</v>
      </c>
    </row>
    <row r="29" spans="1:6" x14ac:dyDescent="0.2">
      <c r="A29" s="427" t="s">
        <v>242</v>
      </c>
      <c r="B29" s="189"/>
      <c r="C29" s="682"/>
      <c r="D29" s="264" t="s">
        <v>71</v>
      </c>
      <c r="E29" s="189"/>
      <c r="F29" s="585">
        <f>C29*E29</f>
        <v>0</v>
      </c>
    </row>
    <row r="30" spans="1:6" ht="15.75" x14ac:dyDescent="0.25">
      <c r="A30" s="248" t="s">
        <v>37</v>
      </c>
      <c r="B30" s="236"/>
      <c r="C30" s="594"/>
      <c r="D30" s="236"/>
      <c r="E30" s="249"/>
      <c r="F30" s="581"/>
    </row>
    <row r="31" spans="1:6" x14ac:dyDescent="0.2">
      <c r="A31" s="250"/>
      <c r="B31" s="186"/>
      <c r="C31" s="682"/>
      <c r="D31" s="247"/>
      <c r="E31" s="189"/>
      <c r="F31" s="586"/>
    </row>
    <row r="32" spans="1:6" x14ac:dyDescent="0.2">
      <c r="A32" s="250"/>
      <c r="B32" s="186"/>
      <c r="C32" s="682"/>
      <c r="D32" s="247"/>
      <c r="E32" s="189"/>
      <c r="F32" s="586"/>
    </row>
    <row r="33" spans="1:6" x14ac:dyDescent="0.2">
      <c r="A33" s="250"/>
      <c r="B33" s="186"/>
      <c r="C33" s="682"/>
      <c r="D33" s="247"/>
      <c r="E33" s="189"/>
      <c r="F33" s="586"/>
    </row>
    <row r="34" spans="1:6" x14ac:dyDescent="0.2">
      <c r="A34" s="250"/>
      <c r="B34" s="186"/>
      <c r="C34" s="682"/>
      <c r="D34" s="247"/>
      <c r="E34" s="189"/>
      <c r="F34" s="586"/>
    </row>
    <row r="35" spans="1:6" x14ac:dyDescent="0.2">
      <c r="A35" s="250"/>
      <c r="B35" s="186"/>
      <c r="C35" s="682"/>
      <c r="D35" s="186"/>
      <c r="E35" s="189"/>
      <c r="F35" s="586"/>
    </row>
    <row r="36" spans="1:6" ht="15.75" thickBot="1" x14ac:dyDescent="0.25">
      <c r="A36" s="251"/>
      <c r="B36" s="252"/>
      <c r="C36" s="683"/>
      <c r="D36" s="252"/>
      <c r="E36" s="252"/>
      <c r="F36" s="587"/>
    </row>
    <row r="37" spans="1:6" ht="15.75" x14ac:dyDescent="0.25">
      <c r="A37" s="241"/>
      <c r="B37" s="242"/>
      <c r="C37" s="684"/>
      <c r="D37" s="243"/>
      <c r="E37" s="243"/>
      <c r="F37" s="580"/>
    </row>
    <row r="38" spans="1:6" ht="15.75" x14ac:dyDescent="0.25">
      <c r="A38" s="244" t="s">
        <v>156</v>
      </c>
      <c r="B38" s="186"/>
      <c r="C38" s="685" t="s">
        <v>155</v>
      </c>
      <c r="D38" s="246" t="s">
        <v>32</v>
      </c>
      <c r="E38" s="187"/>
      <c r="F38" s="581"/>
    </row>
    <row r="39" spans="1:6" ht="15.75" x14ac:dyDescent="0.25">
      <c r="A39" s="1" t="s">
        <v>31</v>
      </c>
      <c r="B39" s="260"/>
      <c r="C39" s="685" t="s">
        <v>149</v>
      </c>
      <c r="D39" s="246" t="s">
        <v>33</v>
      </c>
      <c r="E39" s="187"/>
      <c r="F39" s="581"/>
    </row>
    <row r="40" spans="1:6" x14ac:dyDescent="0.2">
      <c r="A40" s="237"/>
      <c r="B40" s="245"/>
      <c r="C40" s="594"/>
      <c r="D40" s="236"/>
      <c r="E40" s="236"/>
      <c r="F40" s="581"/>
    </row>
    <row r="41" spans="1:6" ht="15.75" x14ac:dyDescent="0.25">
      <c r="A41" s="237"/>
      <c r="B41" s="236"/>
      <c r="C41" s="685" t="s">
        <v>151</v>
      </c>
      <c r="D41" s="236"/>
      <c r="E41" s="236"/>
      <c r="F41" s="581"/>
    </row>
    <row r="42" spans="1:6" ht="15.75" x14ac:dyDescent="0.25">
      <c r="A42" s="237"/>
      <c r="B42" s="236"/>
      <c r="C42" s="686" t="s">
        <v>153</v>
      </c>
      <c r="D42" s="236"/>
      <c r="E42" s="236"/>
      <c r="F42" s="582" t="s">
        <v>154</v>
      </c>
    </row>
    <row r="43" spans="1:6" ht="31.5" x14ac:dyDescent="0.25">
      <c r="A43" s="237"/>
      <c r="B43" s="246" t="s">
        <v>28</v>
      </c>
      <c r="C43" s="687" t="s">
        <v>152</v>
      </c>
      <c r="D43" s="246" t="s">
        <v>28</v>
      </c>
      <c r="E43" s="246" t="s">
        <v>150</v>
      </c>
      <c r="F43" s="582" t="s">
        <v>273</v>
      </c>
    </row>
    <row r="44" spans="1:6" x14ac:dyDescent="0.2">
      <c r="A44" s="237" t="s">
        <v>27</v>
      </c>
      <c r="B44" s="236" t="s">
        <v>29</v>
      </c>
      <c r="C44" s="682"/>
      <c r="D44" s="263" t="s">
        <v>34</v>
      </c>
      <c r="E44" s="189"/>
      <c r="F44" s="583">
        <f>C44*E44</f>
        <v>0</v>
      </c>
    </row>
    <row r="45" spans="1:6" x14ac:dyDescent="0.2">
      <c r="A45" s="237" t="s">
        <v>26</v>
      </c>
      <c r="B45" s="236" t="s">
        <v>35</v>
      </c>
      <c r="C45" s="682"/>
      <c r="D45" s="263" t="s">
        <v>36</v>
      </c>
      <c r="E45" s="189"/>
      <c r="F45" s="584">
        <f>C45*E45/100</f>
        <v>0</v>
      </c>
    </row>
    <row r="46" spans="1:6" x14ac:dyDescent="0.2">
      <c r="A46" s="427" t="s">
        <v>242</v>
      </c>
      <c r="B46" s="189"/>
      <c r="C46" s="682"/>
      <c r="D46" s="264" t="s">
        <v>71</v>
      </c>
      <c r="E46" s="189"/>
      <c r="F46" s="585">
        <f>C46*E46</f>
        <v>0</v>
      </c>
    </row>
    <row r="47" spans="1:6" ht="15.75" x14ac:dyDescent="0.25">
      <c r="A47" s="248" t="s">
        <v>37</v>
      </c>
      <c r="B47" s="236"/>
      <c r="C47" s="594"/>
      <c r="D47" s="236"/>
      <c r="E47" s="249"/>
      <c r="F47" s="581"/>
    </row>
    <row r="48" spans="1:6" x14ac:dyDescent="0.2">
      <c r="A48" s="250"/>
      <c r="B48" s="186"/>
      <c r="C48" s="682"/>
      <c r="D48" s="247"/>
      <c r="E48" s="189"/>
      <c r="F48" s="586"/>
    </row>
    <row r="49" spans="1:6" x14ac:dyDescent="0.2">
      <c r="A49" s="250"/>
      <c r="B49" s="186"/>
      <c r="C49" s="682"/>
      <c r="D49" s="247"/>
      <c r="E49" s="189"/>
      <c r="F49" s="586"/>
    </row>
    <row r="50" spans="1:6" x14ac:dyDescent="0.2">
      <c r="A50" s="250"/>
      <c r="B50" s="186"/>
      <c r="C50" s="682"/>
      <c r="D50" s="247"/>
      <c r="E50" s="189"/>
      <c r="F50" s="586"/>
    </row>
    <row r="51" spans="1:6" x14ac:dyDescent="0.2">
      <c r="A51" s="250"/>
      <c r="B51" s="186"/>
      <c r="C51" s="682"/>
      <c r="D51" s="247"/>
      <c r="E51" s="189"/>
      <c r="F51" s="586"/>
    </row>
    <row r="52" spans="1:6" x14ac:dyDescent="0.2">
      <c r="A52" s="250"/>
      <c r="B52" s="186"/>
      <c r="C52" s="682"/>
      <c r="D52" s="186"/>
      <c r="E52" s="189"/>
      <c r="F52" s="586"/>
    </row>
    <row r="53" spans="1:6" ht="15.75" thickBot="1" x14ac:dyDescent="0.25">
      <c r="A53" s="251"/>
      <c r="B53" s="252"/>
      <c r="C53" s="683"/>
      <c r="D53" s="252"/>
      <c r="E53" s="252"/>
      <c r="F53" s="587"/>
    </row>
    <row r="54" spans="1:6" ht="15.75" x14ac:dyDescent="0.25">
      <c r="A54" s="241"/>
      <c r="B54" s="242"/>
      <c r="C54" s="684"/>
      <c r="D54" s="243"/>
      <c r="E54" s="243"/>
      <c r="F54" s="580"/>
    </row>
    <row r="55" spans="1:6" ht="15.75" x14ac:dyDescent="0.25">
      <c r="A55" s="244" t="s">
        <v>157</v>
      </c>
      <c r="B55" s="186"/>
      <c r="C55" s="685" t="s">
        <v>155</v>
      </c>
      <c r="D55" s="246" t="s">
        <v>32</v>
      </c>
      <c r="E55" s="187"/>
      <c r="F55" s="581"/>
    </row>
    <row r="56" spans="1:6" ht="15.75" x14ac:dyDescent="0.25">
      <c r="A56" s="1" t="s">
        <v>31</v>
      </c>
      <c r="B56" s="260"/>
      <c r="C56" s="685" t="s">
        <v>149</v>
      </c>
      <c r="D56" s="246" t="s">
        <v>33</v>
      </c>
      <c r="E56" s="187"/>
      <c r="F56" s="581"/>
    </row>
    <row r="57" spans="1:6" x14ac:dyDescent="0.2">
      <c r="A57" s="237"/>
      <c r="B57" s="245"/>
      <c r="C57" s="594"/>
      <c r="D57" s="236"/>
      <c r="E57" s="236"/>
      <c r="F57" s="581"/>
    </row>
    <row r="58" spans="1:6" ht="15.75" x14ac:dyDescent="0.25">
      <c r="A58" s="237"/>
      <c r="B58" s="236"/>
      <c r="C58" s="685" t="s">
        <v>151</v>
      </c>
      <c r="D58" s="236"/>
      <c r="E58" s="236"/>
      <c r="F58" s="581"/>
    </row>
    <row r="59" spans="1:6" ht="15.75" x14ac:dyDescent="0.25">
      <c r="A59" s="237"/>
      <c r="B59" s="236"/>
      <c r="C59" s="686" t="s">
        <v>153</v>
      </c>
      <c r="D59" s="236"/>
      <c r="E59" s="236"/>
      <c r="F59" s="582" t="s">
        <v>154</v>
      </c>
    </row>
    <row r="60" spans="1:6" ht="31.5" x14ac:dyDescent="0.25">
      <c r="A60" s="237"/>
      <c r="B60" s="246" t="s">
        <v>28</v>
      </c>
      <c r="C60" s="687" t="s">
        <v>152</v>
      </c>
      <c r="D60" s="246" t="s">
        <v>28</v>
      </c>
      <c r="E60" s="246" t="s">
        <v>150</v>
      </c>
      <c r="F60" s="582" t="s">
        <v>273</v>
      </c>
    </row>
    <row r="61" spans="1:6" x14ac:dyDescent="0.2">
      <c r="A61" s="237" t="s">
        <v>27</v>
      </c>
      <c r="B61" s="236" t="s">
        <v>29</v>
      </c>
      <c r="C61" s="682"/>
      <c r="D61" s="263" t="s">
        <v>34</v>
      </c>
      <c r="E61" s="189"/>
      <c r="F61" s="583">
        <f>C61*E61</f>
        <v>0</v>
      </c>
    </row>
    <row r="62" spans="1:6" x14ac:dyDescent="0.2">
      <c r="A62" s="237" t="s">
        <v>26</v>
      </c>
      <c r="B62" s="236" t="s">
        <v>35</v>
      </c>
      <c r="C62" s="682"/>
      <c r="D62" s="263" t="s">
        <v>36</v>
      </c>
      <c r="E62" s="189"/>
      <c r="F62" s="584">
        <f>C62*E62/100</f>
        <v>0</v>
      </c>
    </row>
    <row r="63" spans="1:6" x14ac:dyDescent="0.2">
      <c r="A63" s="427" t="s">
        <v>242</v>
      </c>
      <c r="B63" s="189"/>
      <c r="C63" s="682"/>
      <c r="D63" s="264" t="s">
        <v>71</v>
      </c>
      <c r="E63" s="189"/>
      <c r="F63" s="585">
        <f>C63*E63</f>
        <v>0</v>
      </c>
    </row>
    <row r="64" spans="1:6" ht="15.75" x14ac:dyDescent="0.25">
      <c r="A64" s="248" t="s">
        <v>37</v>
      </c>
      <c r="B64" s="236"/>
      <c r="C64" s="594"/>
      <c r="D64" s="236"/>
      <c r="E64" s="249"/>
      <c r="F64" s="581"/>
    </row>
    <row r="65" spans="1:6" x14ac:dyDescent="0.2">
      <c r="A65" s="250"/>
      <c r="B65" s="186"/>
      <c r="C65" s="682"/>
      <c r="D65" s="247"/>
      <c r="E65" s="189"/>
      <c r="F65" s="586"/>
    </row>
    <row r="66" spans="1:6" x14ac:dyDescent="0.2">
      <c r="A66" s="250"/>
      <c r="B66" s="186"/>
      <c r="C66" s="682"/>
      <c r="D66" s="247"/>
      <c r="E66" s="189"/>
      <c r="F66" s="586"/>
    </row>
    <row r="67" spans="1:6" x14ac:dyDescent="0.2">
      <c r="A67" s="250"/>
      <c r="B67" s="186"/>
      <c r="C67" s="682"/>
      <c r="D67" s="247"/>
      <c r="E67" s="189"/>
      <c r="F67" s="586"/>
    </row>
    <row r="68" spans="1:6" x14ac:dyDescent="0.2">
      <c r="A68" s="250"/>
      <c r="B68" s="186"/>
      <c r="C68" s="682"/>
      <c r="D68" s="247"/>
      <c r="E68" s="189"/>
      <c r="F68" s="586"/>
    </row>
    <row r="69" spans="1:6" x14ac:dyDescent="0.2">
      <c r="A69" s="250"/>
      <c r="B69" s="186"/>
      <c r="C69" s="682"/>
      <c r="D69" s="186"/>
      <c r="E69" s="189"/>
      <c r="F69" s="586"/>
    </row>
    <row r="70" spans="1:6" ht="15.75" thickBot="1" x14ac:dyDescent="0.25">
      <c r="A70" s="251"/>
      <c r="B70" s="252"/>
      <c r="C70" s="683"/>
      <c r="D70" s="252"/>
      <c r="E70" s="252"/>
      <c r="F70" s="587"/>
    </row>
    <row r="71" spans="1:6" ht="15.75" x14ac:dyDescent="0.25">
      <c r="A71" s="241"/>
      <c r="B71" s="242"/>
      <c r="C71" s="684"/>
      <c r="D71" s="243"/>
      <c r="E71" s="243"/>
      <c r="F71" s="580"/>
    </row>
    <row r="72" spans="1:6" ht="15.75" x14ac:dyDescent="0.25">
      <c r="A72" s="244" t="s">
        <v>158</v>
      </c>
      <c r="B72" s="186"/>
      <c r="C72" s="685" t="s">
        <v>155</v>
      </c>
      <c r="D72" s="246" t="s">
        <v>32</v>
      </c>
      <c r="E72" s="187"/>
      <c r="F72" s="581"/>
    </row>
    <row r="73" spans="1:6" ht="15.75" x14ac:dyDescent="0.25">
      <c r="A73" s="1" t="s">
        <v>31</v>
      </c>
      <c r="B73" s="260"/>
      <c r="C73" s="685" t="s">
        <v>149</v>
      </c>
      <c r="D73" s="246" t="s">
        <v>33</v>
      </c>
      <c r="E73" s="187"/>
      <c r="F73" s="581"/>
    </row>
    <row r="74" spans="1:6" x14ac:dyDescent="0.2">
      <c r="A74" s="237"/>
      <c r="B74" s="245"/>
      <c r="C74" s="594"/>
      <c r="D74" s="236"/>
      <c r="E74" s="236"/>
      <c r="F74" s="581"/>
    </row>
    <row r="75" spans="1:6" ht="15.75" x14ac:dyDescent="0.25">
      <c r="A75" s="237"/>
      <c r="B75" s="236"/>
      <c r="C75" s="685" t="s">
        <v>151</v>
      </c>
      <c r="D75" s="236"/>
      <c r="E75" s="236"/>
      <c r="F75" s="581"/>
    </row>
    <row r="76" spans="1:6" ht="15.75" x14ac:dyDescent="0.25">
      <c r="A76" s="237"/>
      <c r="B76" s="236"/>
      <c r="C76" s="686" t="s">
        <v>153</v>
      </c>
      <c r="D76" s="236"/>
      <c r="E76" s="236"/>
      <c r="F76" s="582" t="s">
        <v>154</v>
      </c>
    </row>
    <row r="77" spans="1:6" ht="31.5" x14ac:dyDescent="0.25">
      <c r="A77" s="237"/>
      <c r="B77" s="246" t="s">
        <v>28</v>
      </c>
      <c r="C77" s="687" t="s">
        <v>152</v>
      </c>
      <c r="D77" s="246" t="s">
        <v>28</v>
      </c>
      <c r="E77" s="246" t="s">
        <v>150</v>
      </c>
      <c r="F77" s="582" t="s">
        <v>273</v>
      </c>
    </row>
    <row r="78" spans="1:6" x14ac:dyDescent="0.2">
      <c r="A78" s="237" t="s">
        <v>27</v>
      </c>
      <c r="B78" s="236" t="s">
        <v>29</v>
      </c>
      <c r="C78" s="682"/>
      <c r="D78" s="263" t="s">
        <v>34</v>
      </c>
      <c r="E78" s="189"/>
      <c r="F78" s="583">
        <f>C78*E78</f>
        <v>0</v>
      </c>
    </row>
    <row r="79" spans="1:6" x14ac:dyDescent="0.2">
      <c r="A79" s="237" t="s">
        <v>26</v>
      </c>
      <c r="B79" s="236" t="s">
        <v>35</v>
      </c>
      <c r="C79" s="682"/>
      <c r="D79" s="263" t="s">
        <v>36</v>
      </c>
      <c r="E79" s="189"/>
      <c r="F79" s="584">
        <f>C79*E79/100</f>
        <v>0</v>
      </c>
    </row>
    <row r="80" spans="1:6" x14ac:dyDescent="0.2">
      <c r="A80" s="427" t="s">
        <v>242</v>
      </c>
      <c r="B80" s="189"/>
      <c r="C80" s="682"/>
      <c r="D80" s="264" t="s">
        <v>71</v>
      </c>
      <c r="E80" s="189"/>
      <c r="F80" s="585">
        <f>C80*E80</f>
        <v>0</v>
      </c>
    </row>
    <row r="81" spans="1:6" ht="15.75" x14ac:dyDescent="0.25">
      <c r="A81" s="248" t="s">
        <v>37</v>
      </c>
      <c r="B81" s="236"/>
      <c r="C81" s="594"/>
      <c r="D81" s="236"/>
      <c r="E81" s="249"/>
      <c r="F81" s="581"/>
    </row>
    <row r="82" spans="1:6" x14ac:dyDescent="0.2">
      <c r="A82" s="250"/>
      <c r="B82" s="186"/>
      <c r="C82" s="682"/>
      <c r="D82" s="247"/>
      <c r="E82" s="189"/>
      <c r="F82" s="586"/>
    </row>
    <row r="83" spans="1:6" x14ac:dyDescent="0.2">
      <c r="A83" s="250"/>
      <c r="B83" s="186"/>
      <c r="C83" s="682"/>
      <c r="D83" s="247"/>
      <c r="E83" s="189"/>
      <c r="F83" s="586"/>
    </row>
    <row r="84" spans="1:6" x14ac:dyDescent="0.2">
      <c r="A84" s="250"/>
      <c r="B84" s="186"/>
      <c r="C84" s="682"/>
      <c r="D84" s="247"/>
      <c r="E84" s="189"/>
      <c r="F84" s="586"/>
    </row>
    <row r="85" spans="1:6" x14ac:dyDescent="0.2">
      <c r="A85" s="250"/>
      <c r="B85" s="186"/>
      <c r="C85" s="682"/>
      <c r="D85" s="247"/>
      <c r="E85" s="189"/>
      <c r="F85" s="586"/>
    </row>
    <row r="86" spans="1:6" x14ac:dyDescent="0.2">
      <c r="A86" s="250"/>
      <c r="B86" s="186"/>
      <c r="C86" s="682"/>
      <c r="D86" s="186"/>
      <c r="E86" s="189"/>
      <c r="F86" s="586"/>
    </row>
    <row r="87" spans="1:6" ht="15.75" thickBot="1" x14ac:dyDescent="0.25">
      <c r="A87" s="253"/>
      <c r="B87" s="254"/>
      <c r="C87" s="254"/>
      <c r="D87" s="254"/>
      <c r="E87" s="254"/>
      <c r="F87" s="588"/>
    </row>
    <row r="88" spans="1:6" x14ac:dyDescent="0.2">
      <c r="A88" s="255"/>
      <c r="B88" s="243"/>
      <c r="C88" s="243"/>
      <c r="D88" s="243"/>
      <c r="E88" s="243"/>
      <c r="F88" s="580"/>
    </row>
    <row r="89" spans="1:6" x14ac:dyDescent="0.2">
      <c r="A89" s="237"/>
      <c r="B89" s="236"/>
      <c r="C89" s="236"/>
      <c r="D89" s="236"/>
      <c r="E89" s="236"/>
      <c r="F89" s="581"/>
    </row>
    <row r="90" spans="1:6" x14ac:dyDescent="0.2">
      <c r="A90" s="235" t="s">
        <v>147</v>
      </c>
      <c r="B90" s="236"/>
      <c r="C90" s="236"/>
      <c r="D90" s="236"/>
      <c r="E90" s="236"/>
      <c r="F90" s="589">
        <f>SUM(F10:F89)</f>
        <v>0</v>
      </c>
    </row>
    <row r="91" spans="1:6" x14ac:dyDescent="0.2">
      <c r="A91" s="235" t="s">
        <v>148</v>
      </c>
      <c r="B91" s="236"/>
      <c r="C91" s="236"/>
      <c r="D91" s="236"/>
      <c r="E91" s="236"/>
      <c r="F91" s="590"/>
    </row>
    <row r="92" spans="1:6" s="236" customFormat="1" x14ac:dyDescent="0.2">
      <c r="A92" s="256"/>
      <c r="F92" s="591"/>
    </row>
    <row r="93" spans="1:6" ht="18.75" thickBot="1" x14ac:dyDescent="0.3">
      <c r="A93" s="257" t="s">
        <v>162</v>
      </c>
      <c r="B93" s="236"/>
      <c r="C93" s="236"/>
      <c r="D93" s="236"/>
      <c r="E93" s="236"/>
      <c r="F93" s="592">
        <f>F90-F91</f>
        <v>0</v>
      </c>
    </row>
    <row r="94" spans="1:6" ht="16.5" thickTop="1" thickBot="1" x14ac:dyDescent="0.25">
      <c r="A94" s="258"/>
      <c r="B94" s="259"/>
      <c r="C94" s="259"/>
      <c r="D94" s="259"/>
      <c r="E94" s="259"/>
      <c r="F94" s="593"/>
    </row>
    <row r="95" spans="1:6" x14ac:dyDescent="0.2">
      <c r="A95" s="236"/>
      <c r="B95" s="236"/>
      <c r="C95" s="236"/>
      <c r="D95" s="236"/>
      <c r="E95" s="236"/>
      <c r="F95" s="594"/>
    </row>
    <row r="96" spans="1:6" x14ac:dyDescent="0.2">
      <c r="A96" s="262" t="s">
        <v>159</v>
      </c>
    </row>
  </sheetData>
  <sheetProtection formatColumns="0" formatRows="0"/>
  <phoneticPr fontId="5" type="noConversion"/>
  <dataValidations count="1">
    <dataValidation type="list" allowBlank="1" showInputMessage="1" showErrorMessage="1" sqref="B5 B73 B39 B22 B56">
      <formula1>"HöS, HöS/HS, HS, HS/MS, MS, MS/NS, NS"</formula1>
    </dataValidation>
  </dataValidations>
  <pageMargins left="0.55118110236220474" right="0.23" top="0.51181102362204722" bottom="0.57999999999999996" header="0.39370078740157483" footer="0.26"/>
  <pageSetup paperSize="9" scale="49" orientation="portrait" r:id="rId1"/>
  <headerFooter alignWithMargins="0">
    <oddFooter>&amp;L&amp;D&amp;R&amp;A - &amp;F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A56"/>
  <sheetViews>
    <sheetView showGridLines="0" zoomScale="71" zoomScaleNormal="71" workbookViewId="0">
      <selection activeCell="H12" sqref="H12"/>
    </sheetView>
  </sheetViews>
  <sheetFormatPr baseColWidth="10" defaultColWidth="11.42578125" defaultRowHeight="15" outlineLevelCol="1" x14ac:dyDescent="0.2"/>
  <cols>
    <col min="1" max="1" width="50.7109375" style="292" customWidth="1"/>
    <col min="2" max="2" width="20.7109375" style="343" customWidth="1"/>
    <col min="3" max="3" width="15.7109375" style="343" customWidth="1"/>
    <col min="4" max="4" width="15.7109375" style="344" customWidth="1"/>
    <col min="5" max="5" width="15.7109375" style="345" customWidth="1"/>
    <col min="6" max="6" width="25.7109375" style="292" customWidth="1"/>
    <col min="7" max="7" width="15.7109375" style="344" customWidth="1"/>
    <col min="8" max="8" width="15.7109375" style="345" customWidth="1"/>
    <col min="9" max="9" width="25.7109375" style="292" customWidth="1"/>
    <col min="10" max="10" width="15.7109375" style="344" customWidth="1"/>
    <col min="11" max="11" width="25.7109375" style="292" customWidth="1"/>
    <col min="12" max="12" width="15.7109375" style="344" customWidth="1"/>
    <col min="13" max="13" width="25.7109375" style="344" customWidth="1"/>
    <col min="14" max="14" width="15.7109375" style="344" customWidth="1"/>
    <col min="15" max="15" width="25.7109375" style="344" customWidth="1"/>
    <col min="16" max="16" width="15.7109375" style="344" customWidth="1"/>
    <col min="17" max="18" width="25.7109375" style="344" customWidth="1"/>
    <col min="19" max="24" width="20.7109375" style="343" hidden="1" customWidth="1" outlineLevel="1"/>
    <col min="25" max="25" width="20.7109375" style="346" customWidth="1" collapsed="1"/>
    <col min="26" max="27" width="20.7109375" style="346" customWidth="1"/>
    <col min="28" max="16384" width="11.42578125" style="292"/>
  </cols>
  <sheetData>
    <row r="1" spans="1:27" s="239" customFormat="1" ht="18" x14ac:dyDescent="0.25">
      <c r="A1" s="285" t="e">
        <f>CONCATENATE("VIa. Ermittlung der Differenz nach § 5 Abs. 1 Satz 2 i. V. m. § 11 Abs. 2 Satz 1 Nr. 5 ARegV (Kosten für Nachrüstung  nach § 10 Abs. 1 SysStabV) im Jahr ",#REF!)</f>
        <v>#REF!</v>
      </c>
    </row>
    <row r="2" spans="1:27" s="239" customFormat="1" ht="15.75" thickBot="1" x14ac:dyDescent="0.25"/>
    <row r="3" spans="1:27" s="239" customFormat="1" ht="15" customHeight="1" x14ac:dyDescent="0.2">
      <c r="A3" s="598" t="s">
        <v>278</v>
      </c>
      <c r="B3" s="595">
        <f>AA28</f>
        <v>0</v>
      </c>
    </row>
    <row r="4" spans="1:27" s="239" customFormat="1" ht="15" customHeight="1" x14ac:dyDescent="0.2">
      <c r="A4" s="599" t="s">
        <v>279</v>
      </c>
      <c r="B4" s="596"/>
    </row>
    <row r="5" spans="1:27" ht="14.25" customHeight="1" thickBot="1" x14ac:dyDescent="0.25">
      <c r="A5" s="600" t="s">
        <v>280</v>
      </c>
      <c r="B5" s="597">
        <f>B3-B4</f>
        <v>0</v>
      </c>
      <c r="C5" s="286"/>
      <c r="D5" s="286"/>
      <c r="E5" s="287"/>
      <c r="F5" s="288"/>
      <c r="G5" s="289"/>
      <c r="H5" s="287"/>
      <c r="I5" s="290"/>
      <c r="J5" s="289"/>
      <c r="K5" s="288"/>
      <c r="L5" s="289"/>
      <c r="M5" s="289"/>
      <c r="N5" s="289"/>
      <c r="O5" s="289"/>
      <c r="P5" s="289"/>
      <c r="Q5" s="289"/>
      <c r="R5" s="289"/>
      <c r="S5" s="291"/>
      <c r="T5" s="291"/>
      <c r="U5" s="291"/>
      <c r="V5" s="291"/>
      <c r="W5" s="291"/>
      <c r="X5" s="291"/>
      <c r="Y5" s="286"/>
      <c r="Z5" s="286"/>
      <c r="AA5" s="286"/>
    </row>
    <row r="6" spans="1:27" s="298" customFormat="1" ht="16.5" thickBot="1" x14ac:dyDescent="0.25">
      <c r="A6" s="293"/>
      <c r="B6" s="294"/>
      <c r="C6" s="294"/>
      <c r="D6" s="295"/>
      <c r="E6" s="296"/>
      <c r="F6" s="297"/>
      <c r="G6" s="297"/>
      <c r="H6" s="297"/>
      <c r="I6" s="297"/>
      <c r="J6" s="297"/>
      <c r="K6" s="297"/>
      <c r="L6" s="297"/>
      <c r="M6" s="297"/>
      <c r="N6" s="297"/>
      <c r="O6" s="297"/>
      <c r="P6" s="297"/>
      <c r="Q6" s="297"/>
      <c r="R6" s="297"/>
      <c r="S6" s="297"/>
      <c r="T6" s="297"/>
      <c r="U6" s="297"/>
      <c r="V6" s="297"/>
      <c r="W6" s="297"/>
      <c r="X6" s="297"/>
      <c r="Y6" s="297"/>
      <c r="Z6" s="297"/>
      <c r="AA6" s="297"/>
    </row>
    <row r="7" spans="1:27" ht="15.75" x14ac:dyDescent="0.2">
      <c r="A7" s="906" t="s">
        <v>164</v>
      </c>
      <c r="B7" s="908" t="s">
        <v>182</v>
      </c>
      <c r="C7" s="908" t="e">
        <f>"Im Jahr " &amp;#REF!&amp; " nach-
zurüstende Wechsel-
richter**
[Anzahl]"</f>
        <v>#REF!</v>
      </c>
      <c r="D7" s="299" t="s">
        <v>165</v>
      </c>
      <c r="E7" s="300"/>
      <c r="F7" s="301"/>
      <c r="G7" s="299" t="s">
        <v>166</v>
      </c>
      <c r="H7" s="300"/>
      <c r="I7" s="301"/>
      <c r="J7" s="299" t="s">
        <v>1</v>
      </c>
      <c r="K7" s="301"/>
      <c r="L7" s="910" t="s">
        <v>167</v>
      </c>
      <c r="M7" s="911"/>
      <c r="N7" s="911"/>
      <c r="O7" s="911"/>
      <c r="P7" s="911"/>
      <c r="Q7" s="912"/>
      <c r="R7" s="302"/>
      <c r="S7" s="913" t="e">
        <f>"Leistungserbringer für die angegebenen im Jahr"&amp;" "&amp;#REF!&amp;" "&amp;
"nachzurüstenden Wechselrichter"</f>
        <v>#REF!</v>
      </c>
      <c r="T7" s="914"/>
      <c r="U7" s="914"/>
      <c r="V7" s="914"/>
      <c r="W7" s="914"/>
      <c r="X7" s="915"/>
      <c r="Y7" s="902" t="e">
        <f>"Ist-Kosten für die Nachrüstung von Wechselrichtern des Jahres "&amp;#REF!&amp;"
 GESAMT
[€]"</f>
        <v>#REF!</v>
      </c>
      <c r="Z7" s="902" t="s">
        <v>281</v>
      </c>
      <c r="AA7" s="904" t="s">
        <v>282</v>
      </c>
    </row>
    <row r="8" spans="1:27" ht="249.95" customHeight="1" thickBot="1" x14ac:dyDescent="0.25">
      <c r="A8" s="907"/>
      <c r="B8" s="909"/>
      <c r="C8" s="909"/>
      <c r="D8" s="303" t="s">
        <v>168</v>
      </c>
      <c r="E8" s="304" t="s">
        <v>187</v>
      </c>
      <c r="F8" s="305" t="s">
        <v>169</v>
      </c>
      <c r="G8" s="303" t="s">
        <v>168</v>
      </c>
      <c r="H8" s="304" t="s">
        <v>187</v>
      </c>
      <c r="I8" s="305" t="s">
        <v>169</v>
      </c>
      <c r="J8" s="306" t="s">
        <v>188</v>
      </c>
      <c r="K8" s="305" t="s">
        <v>169</v>
      </c>
      <c r="L8" s="305" t="s">
        <v>189</v>
      </c>
      <c r="M8" s="305" t="s">
        <v>169</v>
      </c>
      <c r="N8" s="305" t="s">
        <v>189</v>
      </c>
      <c r="O8" s="305" t="s">
        <v>169</v>
      </c>
      <c r="P8" s="305" t="s">
        <v>189</v>
      </c>
      <c r="Q8" s="305" t="s">
        <v>169</v>
      </c>
      <c r="R8" s="305" t="s">
        <v>170</v>
      </c>
      <c r="S8" s="307" t="e">
        <f>"Im Jahr "&amp;#REF!&amp;" nachzurüstende Wechselrichter
[Anzahl]"</f>
        <v>#REF!</v>
      </c>
      <c r="T8" s="307" t="s">
        <v>183</v>
      </c>
      <c r="U8" s="307" t="s">
        <v>184</v>
      </c>
      <c r="V8" s="307" t="s">
        <v>185</v>
      </c>
      <c r="W8" s="307" t="s">
        <v>186</v>
      </c>
      <c r="X8" s="307" t="s">
        <v>190</v>
      </c>
      <c r="Y8" s="903"/>
      <c r="Z8" s="903"/>
      <c r="AA8" s="905"/>
    </row>
    <row r="9" spans="1:27" ht="15" customHeight="1" x14ac:dyDescent="0.2">
      <c r="A9" s="308" t="s">
        <v>171</v>
      </c>
      <c r="B9" s="309"/>
      <c r="C9" s="309"/>
      <c r="D9" s="309"/>
      <c r="E9" s="309"/>
      <c r="F9" s="309"/>
      <c r="G9" s="309"/>
      <c r="H9" s="309"/>
      <c r="I9" s="309"/>
      <c r="J9" s="309"/>
      <c r="K9" s="309"/>
      <c r="L9" s="309"/>
      <c r="M9" s="309"/>
      <c r="N9" s="309"/>
      <c r="O9" s="309"/>
      <c r="P9" s="309"/>
      <c r="Q9" s="309"/>
      <c r="R9" s="309"/>
      <c r="S9" s="310"/>
      <c r="T9" s="310"/>
      <c r="U9" s="310"/>
      <c r="V9" s="310"/>
      <c r="W9" s="310"/>
      <c r="X9" s="310"/>
      <c r="Y9" s="309"/>
      <c r="Z9" s="309"/>
      <c r="AA9" s="311"/>
    </row>
    <row r="10" spans="1:27" ht="30" customHeight="1" x14ac:dyDescent="0.2">
      <c r="A10" s="312" t="s">
        <v>172</v>
      </c>
      <c r="B10" s="347"/>
      <c r="C10" s="326"/>
      <c r="D10" s="327"/>
      <c r="E10" s="328"/>
      <c r="F10" s="329" t="s">
        <v>39</v>
      </c>
      <c r="G10" s="327"/>
      <c r="H10" s="328"/>
      <c r="I10" s="329" t="s">
        <v>39</v>
      </c>
      <c r="J10" s="327"/>
      <c r="K10" s="329" t="s">
        <v>39</v>
      </c>
      <c r="L10" s="327"/>
      <c r="M10" s="329" t="s">
        <v>39</v>
      </c>
      <c r="N10" s="327"/>
      <c r="O10" s="329" t="s">
        <v>39</v>
      </c>
      <c r="P10" s="330"/>
      <c r="Q10" s="329" t="s">
        <v>39</v>
      </c>
      <c r="R10" s="330"/>
      <c r="S10" s="326">
        <f>C10</f>
        <v>0</v>
      </c>
      <c r="T10" s="326"/>
      <c r="U10" s="326"/>
      <c r="V10" s="326"/>
      <c r="W10" s="326"/>
      <c r="X10" s="326"/>
      <c r="Y10" s="601">
        <f>(D10*E10*C10)+(C10*G10*H10)+(L10*C10+N10*C10+P10*C10)</f>
        <v>0</v>
      </c>
      <c r="Z10" s="602"/>
      <c r="AA10" s="603">
        <f>(Y10-Z10)</f>
        <v>0</v>
      </c>
    </row>
    <row r="11" spans="1:27" ht="30" customHeight="1" x14ac:dyDescent="0.2">
      <c r="A11" s="312" t="s">
        <v>173</v>
      </c>
      <c r="B11" s="347"/>
      <c r="C11" s="326"/>
      <c r="D11" s="327"/>
      <c r="E11" s="328"/>
      <c r="F11" s="329" t="s">
        <v>39</v>
      </c>
      <c r="G11" s="327"/>
      <c r="H11" s="328"/>
      <c r="I11" s="329" t="s">
        <v>39</v>
      </c>
      <c r="J11" s="327"/>
      <c r="K11" s="329" t="s">
        <v>39</v>
      </c>
      <c r="L11" s="327"/>
      <c r="M11" s="329" t="s">
        <v>39</v>
      </c>
      <c r="N11" s="327"/>
      <c r="O11" s="329" t="s">
        <v>39</v>
      </c>
      <c r="P11" s="330"/>
      <c r="Q11" s="329" t="s">
        <v>39</v>
      </c>
      <c r="R11" s="330"/>
      <c r="S11" s="326">
        <f t="shared" ref="S11:S13" si="0">C11</f>
        <v>0</v>
      </c>
      <c r="T11" s="326"/>
      <c r="U11" s="326"/>
      <c r="V11" s="326"/>
      <c r="W11" s="326"/>
      <c r="X11" s="326"/>
      <c r="Y11" s="601">
        <f t="shared" ref="Y11:Y13" si="1">(D11*E11*C11)+(C11*G11*H11)+(L11*C11+N11*C11+P11*C11)</f>
        <v>0</v>
      </c>
      <c r="Z11" s="602"/>
      <c r="AA11" s="603">
        <f t="shared" ref="AA11:AA13" si="2">(Y11-Z11)</f>
        <v>0</v>
      </c>
    </row>
    <row r="12" spans="1:27" ht="30" customHeight="1" x14ac:dyDescent="0.2">
      <c r="A12" s="312" t="s">
        <v>174</v>
      </c>
      <c r="B12" s="348"/>
      <c r="C12" s="331"/>
      <c r="D12" s="332"/>
      <c r="E12" s="333"/>
      <c r="F12" s="329" t="s">
        <v>39</v>
      </c>
      <c r="G12" s="332"/>
      <c r="H12" s="333"/>
      <c r="I12" s="329" t="s">
        <v>39</v>
      </c>
      <c r="J12" s="332"/>
      <c r="K12" s="329" t="s">
        <v>39</v>
      </c>
      <c r="L12" s="332"/>
      <c r="M12" s="329" t="s">
        <v>39</v>
      </c>
      <c r="N12" s="332"/>
      <c r="O12" s="329" t="s">
        <v>39</v>
      </c>
      <c r="P12" s="334"/>
      <c r="Q12" s="329" t="s">
        <v>39</v>
      </c>
      <c r="R12" s="334"/>
      <c r="S12" s="326">
        <f t="shared" si="0"/>
        <v>0</v>
      </c>
      <c r="T12" s="331"/>
      <c r="U12" s="331"/>
      <c r="V12" s="331"/>
      <c r="W12" s="331"/>
      <c r="X12" s="326"/>
      <c r="Y12" s="601">
        <f t="shared" si="1"/>
        <v>0</v>
      </c>
      <c r="Z12" s="602"/>
      <c r="AA12" s="603">
        <f t="shared" si="2"/>
        <v>0</v>
      </c>
    </row>
    <row r="13" spans="1:27" ht="30" customHeight="1" x14ac:dyDescent="0.2">
      <c r="A13" s="313" t="s">
        <v>175</v>
      </c>
      <c r="B13" s="348"/>
      <c r="C13" s="331"/>
      <c r="D13" s="332"/>
      <c r="E13" s="333"/>
      <c r="F13" s="329" t="s">
        <v>39</v>
      </c>
      <c r="G13" s="332"/>
      <c r="H13" s="333"/>
      <c r="I13" s="329" t="s">
        <v>39</v>
      </c>
      <c r="J13" s="332"/>
      <c r="K13" s="329" t="s">
        <v>39</v>
      </c>
      <c r="L13" s="332"/>
      <c r="M13" s="329" t="s">
        <v>39</v>
      </c>
      <c r="N13" s="332"/>
      <c r="O13" s="329" t="s">
        <v>39</v>
      </c>
      <c r="P13" s="334"/>
      <c r="Q13" s="329" t="s">
        <v>39</v>
      </c>
      <c r="R13" s="334"/>
      <c r="S13" s="326">
        <f t="shared" si="0"/>
        <v>0</v>
      </c>
      <c r="T13" s="331"/>
      <c r="U13" s="331"/>
      <c r="V13" s="331"/>
      <c r="W13" s="331"/>
      <c r="X13" s="326"/>
      <c r="Y13" s="601">
        <f t="shared" si="1"/>
        <v>0</v>
      </c>
      <c r="Z13" s="602"/>
      <c r="AA13" s="603">
        <f t="shared" si="2"/>
        <v>0</v>
      </c>
    </row>
    <row r="14" spans="1:27" s="320" customFormat="1" ht="16.5" customHeight="1" thickBot="1" x14ac:dyDescent="0.25">
      <c r="A14" s="314"/>
      <c r="B14" s="315"/>
      <c r="C14" s="315"/>
      <c r="D14" s="316"/>
      <c r="E14" s="317"/>
      <c r="F14" s="318"/>
      <c r="G14" s="316"/>
      <c r="H14" s="317"/>
      <c r="I14" s="318"/>
      <c r="J14" s="316"/>
      <c r="K14" s="318"/>
      <c r="L14" s="316"/>
      <c r="M14" s="318"/>
      <c r="N14" s="316"/>
      <c r="O14" s="318"/>
      <c r="P14" s="319"/>
      <c r="Q14" s="318"/>
      <c r="S14" s="315"/>
      <c r="T14" s="315"/>
      <c r="U14" s="315"/>
      <c r="V14" s="315"/>
      <c r="W14" s="315"/>
      <c r="X14" s="315"/>
      <c r="Y14" s="604"/>
      <c r="Z14" s="605" t="s">
        <v>25</v>
      </c>
      <c r="AA14" s="606">
        <f>SUM(AA10:AA13)</f>
        <v>0</v>
      </c>
    </row>
    <row r="15" spans="1:27" ht="15" customHeight="1" x14ac:dyDescent="0.2">
      <c r="A15" s="308" t="s">
        <v>176</v>
      </c>
      <c r="B15" s="321"/>
      <c r="C15" s="321"/>
      <c r="D15" s="321"/>
      <c r="E15" s="321"/>
      <c r="F15" s="321"/>
      <c r="G15" s="321"/>
      <c r="H15" s="321"/>
      <c r="I15" s="321"/>
      <c r="J15" s="321"/>
      <c r="K15" s="321"/>
      <c r="L15" s="321"/>
      <c r="M15" s="321"/>
      <c r="N15" s="321"/>
      <c r="O15" s="321"/>
      <c r="P15" s="321"/>
      <c r="Q15" s="321"/>
      <c r="R15" s="321"/>
      <c r="S15" s="322"/>
      <c r="T15" s="322"/>
      <c r="U15" s="322"/>
      <c r="V15" s="322"/>
      <c r="W15" s="322"/>
      <c r="X15" s="322"/>
      <c r="Y15" s="607"/>
      <c r="Z15" s="607"/>
      <c r="AA15" s="608"/>
    </row>
    <row r="16" spans="1:27" ht="30" customHeight="1" x14ac:dyDescent="0.2">
      <c r="A16" s="312" t="s">
        <v>172</v>
      </c>
      <c r="B16" s="347"/>
      <c r="C16" s="326"/>
      <c r="D16" s="327"/>
      <c r="E16" s="328"/>
      <c r="F16" s="329" t="s">
        <v>39</v>
      </c>
      <c r="G16" s="327"/>
      <c r="H16" s="328"/>
      <c r="I16" s="329" t="s">
        <v>39</v>
      </c>
      <c r="J16" s="327"/>
      <c r="K16" s="329" t="s">
        <v>39</v>
      </c>
      <c r="L16" s="327"/>
      <c r="M16" s="329" t="s">
        <v>39</v>
      </c>
      <c r="N16" s="327"/>
      <c r="O16" s="329" t="s">
        <v>39</v>
      </c>
      <c r="P16" s="330"/>
      <c r="Q16" s="329" t="s">
        <v>39</v>
      </c>
      <c r="R16" s="330"/>
      <c r="S16" s="326">
        <f>C16</f>
        <v>0</v>
      </c>
      <c r="T16" s="326"/>
      <c r="U16" s="326"/>
      <c r="V16" s="326"/>
      <c r="W16" s="326"/>
      <c r="X16" s="326"/>
      <c r="Y16" s="601">
        <f t="shared" ref="Y16:Y19" si="3">(D16*E16*C16)+(C16*G16*H16)+(L16*C16+N16*C16+P16*C16)</f>
        <v>0</v>
      </c>
      <c r="Z16" s="602"/>
      <c r="AA16" s="603">
        <f t="shared" ref="AA16:AA19" si="4">(Y16-Z16)</f>
        <v>0</v>
      </c>
    </row>
    <row r="17" spans="1:27" ht="30" customHeight="1" x14ac:dyDescent="0.2">
      <c r="A17" s="312" t="s">
        <v>173</v>
      </c>
      <c r="B17" s="347"/>
      <c r="C17" s="326"/>
      <c r="D17" s="327"/>
      <c r="E17" s="328"/>
      <c r="F17" s="329" t="s">
        <v>39</v>
      </c>
      <c r="G17" s="327"/>
      <c r="H17" s="328"/>
      <c r="I17" s="329" t="s">
        <v>39</v>
      </c>
      <c r="J17" s="327"/>
      <c r="K17" s="329" t="s">
        <v>39</v>
      </c>
      <c r="L17" s="327"/>
      <c r="M17" s="329" t="s">
        <v>39</v>
      </c>
      <c r="N17" s="327"/>
      <c r="O17" s="329" t="s">
        <v>39</v>
      </c>
      <c r="P17" s="330"/>
      <c r="Q17" s="329" t="s">
        <v>39</v>
      </c>
      <c r="R17" s="330"/>
      <c r="S17" s="326">
        <f t="shared" ref="S17:S19" si="5">C17</f>
        <v>0</v>
      </c>
      <c r="T17" s="326"/>
      <c r="U17" s="326"/>
      <c r="V17" s="326"/>
      <c r="W17" s="326"/>
      <c r="X17" s="326"/>
      <c r="Y17" s="601">
        <f t="shared" si="3"/>
        <v>0</v>
      </c>
      <c r="Z17" s="602"/>
      <c r="AA17" s="603">
        <f t="shared" si="4"/>
        <v>0</v>
      </c>
    </row>
    <row r="18" spans="1:27" ht="30" customHeight="1" x14ac:dyDescent="0.2">
      <c r="A18" s="312" t="s">
        <v>174</v>
      </c>
      <c r="B18" s="348"/>
      <c r="C18" s="331"/>
      <c r="D18" s="332"/>
      <c r="E18" s="333"/>
      <c r="F18" s="329" t="s">
        <v>39</v>
      </c>
      <c r="G18" s="332"/>
      <c r="H18" s="333"/>
      <c r="I18" s="329" t="s">
        <v>39</v>
      </c>
      <c r="J18" s="332"/>
      <c r="K18" s="329" t="s">
        <v>39</v>
      </c>
      <c r="L18" s="332"/>
      <c r="M18" s="329" t="s">
        <v>39</v>
      </c>
      <c r="N18" s="332"/>
      <c r="O18" s="329" t="s">
        <v>39</v>
      </c>
      <c r="P18" s="334"/>
      <c r="Q18" s="329" t="s">
        <v>39</v>
      </c>
      <c r="R18" s="334"/>
      <c r="S18" s="326">
        <f t="shared" si="5"/>
        <v>0</v>
      </c>
      <c r="T18" s="331"/>
      <c r="U18" s="331"/>
      <c r="V18" s="331"/>
      <c r="W18" s="331"/>
      <c r="X18" s="326"/>
      <c r="Y18" s="601">
        <f t="shared" si="3"/>
        <v>0</v>
      </c>
      <c r="Z18" s="602"/>
      <c r="AA18" s="603">
        <f t="shared" si="4"/>
        <v>0</v>
      </c>
    </row>
    <row r="19" spans="1:27" ht="30" customHeight="1" x14ac:dyDescent="0.2">
      <c r="A19" s="313" t="s">
        <v>175</v>
      </c>
      <c r="B19" s="348"/>
      <c r="C19" s="331"/>
      <c r="D19" s="332"/>
      <c r="E19" s="333"/>
      <c r="F19" s="329" t="s">
        <v>39</v>
      </c>
      <c r="G19" s="332"/>
      <c r="H19" s="333"/>
      <c r="I19" s="329" t="s">
        <v>39</v>
      </c>
      <c r="J19" s="332"/>
      <c r="K19" s="329" t="s">
        <v>39</v>
      </c>
      <c r="L19" s="332"/>
      <c r="M19" s="329" t="s">
        <v>39</v>
      </c>
      <c r="N19" s="332"/>
      <c r="O19" s="329" t="s">
        <v>39</v>
      </c>
      <c r="P19" s="334"/>
      <c r="Q19" s="329" t="s">
        <v>39</v>
      </c>
      <c r="R19" s="334"/>
      <c r="S19" s="326">
        <f t="shared" si="5"/>
        <v>0</v>
      </c>
      <c r="T19" s="331"/>
      <c r="U19" s="331"/>
      <c r="V19" s="331"/>
      <c r="W19" s="331"/>
      <c r="X19" s="326"/>
      <c r="Y19" s="601">
        <f t="shared" si="3"/>
        <v>0</v>
      </c>
      <c r="Z19" s="602"/>
      <c r="AA19" s="603">
        <f t="shared" si="4"/>
        <v>0</v>
      </c>
    </row>
    <row r="20" spans="1:27" ht="16.5" thickBot="1" x14ac:dyDescent="0.25">
      <c r="A20" s="323"/>
      <c r="B20" s="324"/>
      <c r="C20" s="324"/>
      <c r="D20" s="324"/>
      <c r="E20" s="324"/>
      <c r="F20" s="324"/>
      <c r="G20" s="324"/>
      <c r="H20" s="324"/>
      <c r="I20" s="324"/>
      <c r="J20" s="324"/>
      <c r="K20" s="324"/>
      <c r="L20" s="324"/>
      <c r="M20" s="324"/>
      <c r="N20" s="324"/>
      <c r="O20" s="324"/>
      <c r="P20" s="324"/>
      <c r="Q20" s="324"/>
      <c r="R20" s="324"/>
      <c r="S20" s="325"/>
      <c r="T20" s="325"/>
      <c r="U20" s="325"/>
      <c r="V20" s="325"/>
      <c r="W20" s="325"/>
      <c r="X20" s="325"/>
      <c r="Y20" s="609"/>
      <c r="Z20" s="605" t="s">
        <v>25</v>
      </c>
      <c r="AA20" s="606">
        <f>SUM(AA16:AA19)</f>
        <v>0</v>
      </c>
    </row>
    <row r="21" spans="1:27" ht="15" customHeight="1" x14ac:dyDescent="0.2">
      <c r="A21" s="308" t="s">
        <v>177</v>
      </c>
      <c r="B21" s="309"/>
      <c r="C21" s="309"/>
      <c r="D21" s="309"/>
      <c r="E21" s="309"/>
      <c r="F21" s="309"/>
      <c r="G21" s="309"/>
      <c r="H21" s="309"/>
      <c r="I21" s="309"/>
      <c r="J21" s="309"/>
      <c r="K21" s="309"/>
      <c r="L21" s="309"/>
      <c r="M21" s="309"/>
      <c r="N21" s="309"/>
      <c r="O21" s="309"/>
      <c r="P21" s="309"/>
      <c r="Q21" s="309"/>
      <c r="R21" s="309"/>
      <c r="S21" s="310"/>
      <c r="T21" s="310"/>
      <c r="U21" s="310"/>
      <c r="V21" s="310"/>
      <c r="W21" s="310"/>
      <c r="X21" s="310"/>
      <c r="Y21" s="610"/>
      <c r="Z21" s="610"/>
      <c r="AA21" s="611"/>
    </row>
    <row r="22" spans="1:27" ht="30" customHeight="1" x14ac:dyDescent="0.2">
      <c r="A22" s="312" t="s">
        <v>178</v>
      </c>
      <c r="B22" s="347"/>
      <c r="C22" s="326"/>
      <c r="D22" s="327"/>
      <c r="E22" s="328"/>
      <c r="F22" s="329" t="s">
        <v>39</v>
      </c>
      <c r="G22" s="327"/>
      <c r="H22" s="328"/>
      <c r="I22" s="329" t="s">
        <v>39</v>
      </c>
      <c r="J22" s="327"/>
      <c r="K22" s="329" t="s">
        <v>39</v>
      </c>
      <c r="L22" s="327"/>
      <c r="M22" s="329" t="s">
        <v>39</v>
      </c>
      <c r="N22" s="327"/>
      <c r="O22" s="329" t="s">
        <v>39</v>
      </c>
      <c r="P22" s="330"/>
      <c r="Q22" s="329" t="s">
        <v>39</v>
      </c>
      <c r="R22" s="330"/>
      <c r="S22" s="326">
        <f t="shared" ref="S22:S24" si="6">C22</f>
        <v>0</v>
      </c>
      <c r="T22" s="326"/>
      <c r="U22" s="326"/>
      <c r="V22" s="326"/>
      <c r="W22" s="326"/>
      <c r="X22" s="326"/>
      <c r="Y22" s="601">
        <f t="shared" ref="Y22:Y24" si="7">(D22*E22*C22)+(C22*G22*H22)+(L22*C22+N22*C22+P22*C22)</f>
        <v>0</v>
      </c>
      <c r="Z22" s="602"/>
      <c r="AA22" s="603">
        <f t="shared" ref="AA22:AA24" si="8">(Y22-Z22)</f>
        <v>0</v>
      </c>
    </row>
    <row r="23" spans="1:27" ht="30" customHeight="1" x14ac:dyDescent="0.2">
      <c r="A23" s="312" t="s">
        <v>179</v>
      </c>
      <c r="B23" s="348"/>
      <c r="C23" s="331"/>
      <c r="D23" s="332"/>
      <c r="E23" s="333"/>
      <c r="F23" s="329" t="s">
        <v>39</v>
      </c>
      <c r="G23" s="332"/>
      <c r="H23" s="333"/>
      <c r="I23" s="329" t="s">
        <v>39</v>
      </c>
      <c r="J23" s="332"/>
      <c r="K23" s="329" t="s">
        <v>39</v>
      </c>
      <c r="L23" s="332"/>
      <c r="M23" s="329" t="s">
        <v>39</v>
      </c>
      <c r="N23" s="332"/>
      <c r="O23" s="329" t="s">
        <v>39</v>
      </c>
      <c r="P23" s="334"/>
      <c r="Q23" s="329" t="s">
        <v>39</v>
      </c>
      <c r="R23" s="334"/>
      <c r="S23" s="326">
        <f t="shared" si="6"/>
        <v>0</v>
      </c>
      <c r="T23" s="331"/>
      <c r="U23" s="331"/>
      <c r="V23" s="331"/>
      <c r="W23" s="331"/>
      <c r="X23" s="326"/>
      <c r="Y23" s="601">
        <f t="shared" si="7"/>
        <v>0</v>
      </c>
      <c r="Z23" s="602"/>
      <c r="AA23" s="603">
        <f t="shared" si="8"/>
        <v>0</v>
      </c>
    </row>
    <row r="24" spans="1:27" ht="30" customHeight="1" x14ac:dyDescent="0.2">
      <c r="A24" s="313" t="s">
        <v>175</v>
      </c>
      <c r="B24" s="348"/>
      <c r="C24" s="331"/>
      <c r="D24" s="332"/>
      <c r="E24" s="333"/>
      <c r="F24" s="329" t="s">
        <v>39</v>
      </c>
      <c r="G24" s="332"/>
      <c r="H24" s="333"/>
      <c r="I24" s="329" t="s">
        <v>39</v>
      </c>
      <c r="J24" s="332"/>
      <c r="K24" s="329" t="s">
        <v>39</v>
      </c>
      <c r="L24" s="332"/>
      <c r="M24" s="329" t="s">
        <v>39</v>
      </c>
      <c r="N24" s="332"/>
      <c r="O24" s="329" t="s">
        <v>39</v>
      </c>
      <c r="P24" s="334"/>
      <c r="Q24" s="329" t="s">
        <v>39</v>
      </c>
      <c r="R24" s="334"/>
      <c r="S24" s="326">
        <f t="shared" si="6"/>
        <v>0</v>
      </c>
      <c r="T24" s="331"/>
      <c r="U24" s="331"/>
      <c r="V24" s="331"/>
      <c r="W24" s="331"/>
      <c r="X24" s="326"/>
      <c r="Y24" s="601">
        <f t="shared" si="7"/>
        <v>0</v>
      </c>
      <c r="Z24" s="602"/>
      <c r="AA24" s="603">
        <f t="shared" si="8"/>
        <v>0</v>
      </c>
    </row>
    <row r="25" spans="1:27" s="320" customFormat="1" ht="13.5" customHeight="1" thickBot="1" x14ac:dyDescent="0.25">
      <c r="A25" s="335"/>
      <c r="B25" s="336"/>
      <c r="C25" s="336"/>
      <c r="D25" s="337"/>
      <c r="E25" s="338"/>
      <c r="F25" s="339"/>
      <c r="G25" s="337"/>
      <c r="H25" s="338"/>
      <c r="I25" s="339"/>
      <c r="J25" s="337"/>
      <c r="K25" s="339"/>
      <c r="L25" s="337"/>
      <c r="M25" s="339"/>
      <c r="N25" s="337"/>
      <c r="O25" s="339"/>
      <c r="P25" s="340"/>
      <c r="Q25" s="339"/>
      <c r="R25" s="340"/>
      <c r="S25" s="336"/>
      <c r="T25" s="336"/>
      <c r="U25" s="336"/>
      <c r="V25" s="336"/>
      <c r="W25" s="336"/>
      <c r="X25" s="336"/>
      <c r="Y25" s="612"/>
      <c r="Z25" s="605" t="s">
        <v>25</v>
      </c>
      <c r="AA25" s="606">
        <f>SUM(AA21:AA24)</f>
        <v>0</v>
      </c>
    </row>
    <row r="26" spans="1:27" ht="16.5" thickBot="1" x14ac:dyDescent="0.25">
      <c r="A26" s="341" t="s">
        <v>181</v>
      </c>
      <c r="B26" s="294"/>
      <c r="C26" s="294"/>
      <c r="D26" s="295"/>
      <c r="E26" s="296"/>
      <c r="F26" s="298"/>
      <c r="G26" s="295"/>
      <c r="H26" s="296"/>
      <c r="I26" s="298"/>
      <c r="J26" s="295"/>
      <c r="K26" s="298"/>
      <c r="L26" s="295"/>
      <c r="M26" s="295"/>
      <c r="N26" s="295"/>
      <c r="O26" s="295"/>
      <c r="P26" s="295"/>
      <c r="Q26" s="295"/>
      <c r="R26" s="295"/>
      <c r="S26" s="294"/>
      <c r="T26" s="294"/>
      <c r="U26" s="294"/>
      <c r="V26" s="294"/>
      <c r="W26" s="294"/>
      <c r="X26" s="294"/>
      <c r="Y26" s="613"/>
      <c r="Z26" s="614" t="s">
        <v>180</v>
      </c>
      <c r="AA26" s="615">
        <f>AA14+AA20+AA25</f>
        <v>0</v>
      </c>
    </row>
    <row r="27" spans="1:27" ht="15.75" x14ac:dyDescent="0.2">
      <c r="A27" s="349" t="e">
        <f>"**Die Anzahl der im Jahr "&amp;#REF!&amp;" nachzurüstenden Wechselrichter für das Netzgebiet ist der LRegB BW durch einen anlagenscharfen Umrüstungsplan nachzuweisen."</f>
        <v>#REF!</v>
      </c>
      <c r="Y27" s="616"/>
      <c r="Z27" s="616"/>
      <c r="AA27" s="616"/>
    </row>
    <row r="28" spans="1:27" ht="16.5" thickBot="1" x14ac:dyDescent="0.25">
      <c r="Y28" s="616"/>
      <c r="Z28" s="617" t="s">
        <v>208</v>
      </c>
      <c r="AA28" s="617">
        <f>AA26*0.5</f>
        <v>0</v>
      </c>
    </row>
    <row r="29" spans="1:27" ht="16.5" thickTop="1" x14ac:dyDescent="0.2">
      <c r="A29" s="350" t="s">
        <v>192</v>
      </c>
    </row>
    <row r="30" spans="1:27" x14ac:dyDescent="0.2">
      <c r="A30" s="356" t="s">
        <v>191</v>
      </c>
    </row>
    <row r="31" spans="1:27" s="298" customFormat="1" x14ac:dyDescent="0.2">
      <c r="A31" s="351"/>
      <c r="B31" s="294"/>
      <c r="C31" s="294"/>
      <c r="D31" s="295"/>
      <c r="E31" s="296"/>
      <c r="G31" s="295"/>
      <c r="H31" s="296"/>
      <c r="J31" s="295"/>
      <c r="L31" s="295"/>
      <c r="M31" s="295"/>
      <c r="N31" s="295"/>
      <c r="O31" s="295"/>
      <c r="P31" s="295"/>
      <c r="Q31" s="295"/>
      <c r="R31" s="295"/>
      <c r="S31" s="294"/>
      <c r="T31" s="294"/>
      <c r="U31" s="294"/>
      <c r="V31" s="294"/>
      <c r="W31" s="294"/>
      <c r="X31" s="294"/>
      <c r="Y31" s="342"/>
      <c r="Z31" s="342"/>
      <c r="AA31" s="342"/>
    </row>
    <row r="32" spans="1:27" s="298" customFormat="1" x14ac:dyDescent="0.2">
      <c r="A32" s="352" t="s">
        <v>194</v>
      </c>
      <c r="B32" s="294"/>
      <c r="C32" s="294"/>
      <c r="D32" s="295"/>
      <c r="E32" s="296"/>
      <c r="G32" s="295"/>
      <c r="H32" s="296"/>
      <c r="J32" s="295"/>
      <c r="L32" s="295"/>
      <c r="M32" s="295"/>
      <c r="N32" s="295"/>
      <c r="O32" s="295"/>
      <c r="P32" s="295"/>
      <c r="Q32" s="295"/>
      <c r="R32" s="295"/>
      <c r="S32" s="294"/>
      <c r="T32" s="294"/>
      <c r="U32" s="294"/>
      <c r="V32" s="294"/>
      <c r="W32" s="294"/>
      <c r="X32" s="294"/>
      <c r="Y32" s="342"/>
      <c r="Z32" s="342"/>
      <c r="AA32" s="342"/>
    </row>
    <row r="33" spans="1:27" s="298" customFormat="1" x14ac:dyDescent="0.2">
      <c r="A33" s="353" t="s">
        <v>193</v>
      </c>
      <c r="B33" s="294"/>
      <c r="C33" s="294"/>
      <c r="D33" s="295"/>
      <c r="E33" s="296"/>
      <c r="G33" s="295"/>
      <c r="H33" s="296"/>
      <c r="J33" s="295"/>
      <c r="L33" s="295"/>
      <c r="M33" s="295"/>
      <c r="N33" s="295"/>
      <c r="O33" s="295"/>
      <c r="P33" s="295"/>
      <c r="Q33" s="295"/>
      <c r="R33" s="295"/>
      <c r="S33" s="294"/>
      <c r="T33" s="294"/>
      <c r="U33" s="294"/>
      <c r="V33" s="294"/>
      <c r="W33" s="294"/>
      <c r="X33" s="294"/>
      <c r="Y33" s="342"/>
      <c r="Z33" s="342"/>
      <c r="AA33" s="342"/>
    </row>
    <row r="34" spans="1:27" s="298" customFormat="1" ht="15.75" x14ac:dyDescent="0.2">
      <c r="A34" s="354"/>
      <c r="B34" s="294"/>
      <c r="C34" s="294"/>
      <c r="D34" s="295"/>
      <c r="E34" s="296"/>
      <c r="G34" s="295"/>
      <c r="H34" s="296"/>
      <c r="J34" s="295"/>
      <c r="L34" s="295"/>
      <c r="M34" s="295"/>
      <c r="N34" s="295"/>
      <c r="O34" s="295"/>
      <c r="P34" s="295"/>
      <c r="Q34" s="295"/>
      <c r="R34" s="295"/>
      <c r="S34" s="294"/>
      <c r="T34" s="294"/>
      <c r="U34" s="294"/>
      <c r="V34" s="294"/>
      <c r="W34" s="294"/>
      <c r="X34" s="294"/>
      <c r="Y34" s="342"/>
      <c r="Z34" s="342"/>
      <c r="AA34" s="342"/>
    </row>
    <row r="35" spans="1:27" s="298" customFormat="1" x14ac:dyDescent="0.2">
      <c r="A35" s="355" t="e">
        <f>"Im Jahr "&amp;#REF!&amp;" nachzurüstende Wechselrichter [Anzahl]"</f>
        <v>#REF!</v>
      </c>
      <c r="B35" s="294"/>
      <c r="C35" s="294"/>
      <c r="D35" s="295"/>
      <c r="E35" s="296"/>
      <c r="G35" s="295"/>
      <c r="H35" s="296"/>
      <c r="J35" s="295"/>
      <c r="L35" s="295"/>
      <c r="M35" s="295"/>
      <c r="N35" s="295"/>
      <c r="O35" s="295"/>
      <c r="P35" s="295"/>
      <c r="Q35" s="295"/>
      <c r="R35" s="295"/>
      <c r="S35" s="294"/>
      <c r="T35" s="294"/>
      <c r="U35" s="294"/>
      <c r="V35" s="294"/>
      <c r="W35" s="294"/>
      <c r="X35" s="294"/>
      <c r="Y35" s="342"/>
      <c r="Z35" s="342"/>
      <c r="AA35" s="342"/>
    </row>
    <row r="36" spans="1:27" s="298" customFormat="1" x14ac:dyDescent="0.2">
      <c r="A36" s="353" t="e">
        <f>"Hier ist die Anzahl der im Jahr "&amp;#REF!&amp;" nachzurüstenden Wechselrichter für das Netzgebiet einzutragen. Diese Anzahl ist der LRegB BW durch einen anlagenscharfen Umrüstungsplan nachzuweisen."</f>
        <v>#REF!</v>
      </c>
      <c r="B36" s="294"/>
      <c r="C36" s="294"/>
      <c r="D36" s="295"/>
      <c r="E36" s="296"/>
      <c r="G36" s="295"/>
      <c r="H36" s="296"/>
      <c r="J36" s="295"/>
      <c r="L36" s="295"/>
      <c r="M36" s="295"/>
      <c r="N36" s="295"/>
      <c r="O36" s="295"/>
      <c r="P36" s="295"/>
      <c r="Q36" s="295"/>
      <c r="R36" s="295"/>
      <c r="S36" s="294"/>
      <c r="T36" s="294"/>
      <c r="U36" s="294"/>
      <c r="V36" s="294"/>
      <c r="W36" s="294"/>
      <c r="X36" s="294"/>
      <c r="Y36" s="342"/>
      <c r="Z36" s="342"/>
      <c r="AA36" s="342"/>
    </row>
    <row r="37" spans="1:27" s="298" customFormat="1" ht="15.75" x14ac:dyDescent="0.2">
      <c r="A37" s="354"/>
      <c r="B37" s="294"/>
      <c r="C37" s="294"/>
      <c r="D37" s="295"/>
      <c r="E37" s="296"/>
      <c r="G37" s="295"/>
      <c r="H37" s="296"/>
      <c r="J37" s="295"/>
      <c r="L37" s="295"/>
      <c r="M37" s="295"/>
      <c r="N37" s="295"/>
      <c r="O37" s="295"/>
      <c r="P37" s="295"/>
      <c r="Q37" s="295"/>
      <c r="R37" s="295"/>
      <c r="S37" s="294"/>
      <c r="T37" s="294"/>
      <c r="U37" s="294"/>
      <c r="V37" s="294"/>
      <c r="W37" s="294"/>
      <c r="X37" s="294"/>
      <c r="Y37" s="342"/>
      <c r="Z37" s="342"/>
      <c r="AA37" s="342"/>
    </row>
    <row r="38" spans="1:27" s="298" customFormat="1" x14ac:dyDescent="0.2">
      <c r="A38" s="357" t="s">
        <v>195</v>
      </c>
      <c r="B38" s="294"/>
      <c r="C38" s="294"/>
      <c r="D38" s="295"/>
      <c r="E38" s="296"/>
      <c r="G38" s="295"/>
      <c r="H38" s="296"/>
      <c r="J38" s="295"/>
      <c r="L38" s="295"/>
      <c r="M38" s="295"/>
      <c r="N38" s="295"/>
      <c r="O38" s="295"/>
      <c r="P38" s="295"/>
      <c r="Q38" s="295"/>
      <c r="R38" s="295"/>
      <c r="S38" s="294"/>
      <c r="T38" s="294"/>
      <c r="U38" s="294"/>
      <c r="V38" s="294"/>
      <c r="W38" s="294"/>
      <c r="X38" s="294"/>
      <c r="Y38" s="342"/>
      <c r="Z38" s="342"/>
      <c r="AA38" s="342"/>
    </row>
    <row r="39" spans="1:27" s="298" customFormat="1" x14ac:dyDescent="0.2">
      <c r="A39" s="353" t="s">
        <v>196</v>
      </c>
      <c r="B39" s="294"/>
      <c r="C39" s="294"/>
      <c r="D39" s="295"/>
      <c r="E39" s="296"/>
      <c r="G39" s="295"/>
      <c r="H39" s="296"/>
      <c r="J39" s="295"/>
      <c r="L39" s="295"/>
      <c r="M39" s="295"/>
      <c r="N39" s="295"/>
      <c r="O39" s="295"/>
      <c r="P39" s="295"/>
      <c r="Q39" s="295"/>
      <c r="R39" s="295"/>
      <c r="S39" s="294"/>
      <c r="T39" s="294"/>
      <c r="U39" s="294"/>
      <c r="V39" s="294"/>
      <c r="W39" s="294"/>
      <c r="X39" s="294"/>
      <c r="Y39" s="342"/>
      <c r="Z39" s="342"/>
      <c r="AA39" s="342"/>
    </row>
    <row r="40" spans="1:27" s="298" customFormat="1" x14ac:dyDescent="0.2">
      <c r="A40" s="353" t="s">
        <v>197</v>
      </c>
      <c r="B40" s="294"/>
      <c r="C40" s="294"/>
      <c r="D40" s="295"/>
      <c r="E40" s="296"/>
      <c r="G40" s="295"/>
      <c r="H40" s="296"/>
      <c r="J40" s="295"/>
      <c r="L40" s="295"/>
      <c r="M40" s="295"/>
      <c r="N40" s="295"/>
      <c r="O40" s="295"/>
      <c r="P40" s="295"/>
      <c r="Q40" s="295"/>
      <c r="R40" s="295"/>
      <c r="S40" s="294"/>
      <c r="T40" s="294"/>
      <c r="U40" s="294"/>
      <c r="V40" s="294"/>
      <c r="W40" s="294"/>
      <c r="X40" s="294"/>
      <c r="Y40" s="342"/>
      <c r="Z40" s="342"/>
      <c r="AA40" s="342"/>
    </row>
    <row r="41" spans="1:27" s="298" customFormat="1" ht="15.75" x14ac:dyDescent="0.2">
      <c r="A41" s="354"/>
      <c r="B41" s="294"/>
      <c r="C41" s="294"/>
      <c r="D41" s="295"/>
      <c r="E41" s="296"/>
      <c r="G41" s="295"/>
      <c r="H41" s="296"/>
      <c r="J41" s="295"/>
      <c r="L41" s="295"/>
      <c r="M41" s="295"/>
      <c r="N41" s="295"/>
      <c r="O41" s="295"/>
      <c r="P41" s="295"/>
      <c r="Q41" s="295"/>
      <c r="R41" s="295"/>
      <c r="S41" s="294"/>
      <c r="T41" s="294"/>
      <c r="U41" s="294"/>
      <c r="V41" s="294"/>
      <c r="W41" s="294"/>
      <c r="X41" s="294"/>
      <c r="Y41" s="342"/>
      <c r="Z41" s="342"/>
      <c r="AA41" s="342"/>
    </row>
    <row r="42" spans="1:27" s="298" customFormat="1" x14ac:dyDescent="0.2">
      <c r="A42" s="357" t="s">
        <v>198</v>
      </c>
      <c r="B42" s="294"/>
      <c r="C42" s="294"/>
      <c r="D42" s="295"/>
      <c r="E42" s="296"/>
      <c r="G42" s="295"/>
      <c r="H42" s="296"/>
      <c r="J42" s="295"/>
      <c r="L42" s="295"/>
      <c r="M42" s="295"/>
      <c r="N42" s="295"/>
      <c r="O42" s="295"/>
      <c r="P42" s="295"/>
      <c r="Q42" s="295"/>
      <c r="R42" s="295"/>
      <c r="S42" s="294"/>
      <c r="T42" s="294"/>
      <c r="U42" s="294"/>
      <c r="V42" s="294"/>
      <c r="W42" s="294"/>
      <c r="X42" s="294"/>
      <c r="Y42" s="342"/>
      <c r="Z42" s="342"/>
      <c r="AA42" s="342"/>
    </row>
    <row r="43" spans="1:27" s="298" customFormat="1" x14ac:dyDescent="0.2">
      <c r="A43" s="353" t="s">
        <v>199</v>
      </c>
      <c r="B43" s="294"/>
      <c r="C43" s="294"/>
      <c r="D43" s="295"/>
      <c r="E43" s="296"/>
      <c r="G43" s="295"/>
      <c r="H43" s="296"/>
      <c r="J43" s="295"/>
      <c r="L43" s="295"/>
      <c r="M43" s="295"/>
      <c r="N43" s="295"/>
      <c r="O43" s="295"/>
      <c r="P43" s="295"/>
      <c r="Q43" s="295"/>
      <c r="R43" s="295"/>
      <c r="S43" s="294"/>
      <c r="T43" s="294"/>
      <c r="U43" s="294"/>
      <c r="V43" s="294"/>
      <c r="W43" s="294"/>
      <c r="X43" s="294"/>
      <c r="Y43" s="342"/>
      <c r="Z43" s="342"/>
      <c r="AA43" s="342"/>
    </row>
    <row r="44" spans="1:27" s="298" customFormat="1" x14ac:dyDescent="0.2">
      <c r="A44" s="353" t="s">
        <v>200</v>
      </c>
      <c r="B44" s="294"/>
      <c r="C44" s="294"/>
      <c r="D44" s="295"/>
      <c r="E44" s="296"/>
      <c r="G44" s="295"/>
      <c r="H44" s="296"/>
      <c r="J44" s="295"/>
      <c r="L44" s="295"/>
      <c r="M44" s="295"/>
      <c r="N44" s="295"/>
      <c r="O44" s="295"/>
      <c r="P44" s="295"/>
      <c r="Q44" s="295"/>
      <c r="R44" s="295"/>
      <c r="S44" s="294"/>
      <c r="T44" s="294"/>
      <c r="U44" s="294"/>
      <c r="V44" s="294"/>
      <c r="W44" s="294"/>
      <c r="X44" s="294"/>
      <c r="Y44" s="342"/>
      <c r="Z44" s="342"/>
      <c r="AA44" s="342"/>
    </row>
    <row r="45" spans="1:27" s="298" customFormat="1" ht="15.75" x14ac:dyDescent="0.2">
      <c r="A45" s="354"/>
      <c r="B45" s="294"/>
      <c r="C45" s="294"/>
      <c r="D45" s="295"/>
      <c r="E45" s="296"/>
      <c r="G45" s="295"/>
      <c r="H45" s="296"/>
      <c r="J45" s="295"/>
      <c r="L45" s="295"/>
      <c r="M45" s="295"/>
      <c r="N45" s="295"/>
      <c r="O45" s="295"/>
      <c r="P45" s="295"/>
      <c r="Q45" s="295"/>
      <c r="R45" s="295"/>
      <c r="S45" s="294"/>
      <c r="T45" s="294"/>
      <c r="U45" s="294"/>
      <c r="V45" s="294"/>
      <c r="W45" s="294"/>
      <c r="X45" s="294"/>
      <c r="Y45" s="342"/>
      <c r="Z45" s="342"/>
      <c r="AA45" s="342"/>
    </row>
    <row r="46" spans="1:27" s="298" customFormat="1" x14ac:dyDescent="0.2">
      <c r="A46" s="357" t="s">
        <v>202</v>
      </c>
      <c r="B46" s="294"/>
      <c r="C46" s="294"/>
      <c r="D46" s="295"/>
      <c r="E46" s="296"/>
      <c r="G46" s="295"/>
      <c r="H46" s="296"/>
      <c r="J46" s="295"/>
      <c r="L46" s="295"/>
      <c r="M46" s="295"/>
      <c r="N46" s="295"/>
      <c r="O46" s="295"/>
      <c r="P46" s="295"/>
      <c r="Q46" s="295"/>
      <c r="R46" s="295"/>
      <c r="S46" s="294"/>
      <c r="T46" s="294"/>
      <c r="U46" s="294"/>
      <c r="V46" s="294"/>
      <c r="W46" s="294"/>
      <c r="X46" s="294"/>
      <c r="Y46" s="342"/>
      <c r="Z46" s="342"/>
      <c r="AA46" s="342"/>
    </row>
    <row r="47" spans="1:27" s="298" customFormat="1" x14ac:dyDescent="0.2">
      <c r="A47" s="353" t="s">
        <v>201</v>
      </c>
      <c r="B47" s="294"/>
      <c r="C47" s="294"/>
      <c r="D47" s="295"/>
      <c r="E47" s="296"/>
      <c r="G47" s="295"/>
      <c r="H47" s="296"/>
      <c r="J47" s="295"/>
      <c r="L47" s="295"/>
      <c r="M47" s="295"/>
      <c r="N47" s="295"/>
      <c r="O47" s="295"/>
      <c r="P47" s="295"/>
      <c r="Q47" s="295"/>
      <c r="R47" s="295"/>
      <c r="S47" s="294"/>
      <c r="T47" s="294"/>
      <c r="U47" s="294"/>
      <c r="V47" s="294"/>
      <c r="W47" s="294"/>
      <c r="X47" s="294"/>
      <c r="Y47" s="342"/>
      <c r="Z47" s="342"/>
      <c r="AA47" s="342"/>
    </row>
    <row r="48" spans="1:27" s="298" customFormat="1" ht="15.75" x14ac:dyDescent="0.2">
      <c r="A48" s="354"/>
      <c r="B48" s="294"/>
      <c r="C48" s="294"/>
      <c r="D48" s="295"/>
      <c r="E48" s="296"/>
      <c r="G48" s="295"/>
      <c r="H48" s="296"/>
      <c r="J48" s="295"/>
      <c r="L48" s="295"/>
      <c r="M48" s="295"/>
      <c r="N48" s="295"/>
      <c r="O48" s="295"/>
      <c r="P48" s="295"/>
      <c r="Q48" s="295"/>
      <c r="R48" s="295"/>
      <c r="S48" s="294"/>
      <c r="T48" s="294"/>
      <c r="U48" s="294"/>
      <c r="V48" s="294"/>
      <c r="W48" s="294"/>
      <c r="X48" s="294"/>
      <c r="Y48" s="342"/>
      <c r="Z48" s="342"/>
      <c r="AA48" s="342"/>
    </row>
    <row r="49" spans="1:27" s="298" customFormat="1" ht="15.75" x14ac:dyDescent="0.2">
      <c r="A49" s="354" t="s">
        <v>203</v>
      </c>
      <c r="B49" s="294"/>
      <c r="C49" s="294"/>
      <c r="D49" s="295"/>
      <c r="E49" s="296"/>
      <c r="G49" s="295"/>
      <c r="H49" s="296"/>
      <c r="J49" s="295"/>
      <c r="L49" s="295"/>
      <c r="M49" s="295"/>
      <c r="N49" s="295"/>
      <c r="O49" s="295"/>
      <c r="P49" s="295"/>
      <c r="Q49" s="295"/>
      <c r="R49" s="295"/>
      <c r="S49" s="294"/>
      <c r="T49" s="294"/>
      <c r="U49" s="294"/>
      <c r="V49" s="294"/>
      <c r="W49" s="294"/>
      <c r="X49" s="294"/>
      <c r="Y49" s="342"/>
      <c r="Z49" s="342"/>
      <c r="AA49" s="342"/>
    </row>
    <row r="50" spans="1:27" s="298" customFormat="1" x14ac:dyDescent="0.2">
      <c r="A50" s="353" t="s">
        <v>207</v>
      </c>
      <c r="B50" s="294"/>
      <c r="C50" s="294"/>
      <c r="D50" s="295"/>
      <c r="E50" s="296"/>
      <c r="G50" s="295"/>
      <c r="H50" s="296"/>
      <c r="J50" s="295"/>
      <c r="L50" s="295"/>
      <c r="M50" s="295"/>
      <c r="N50" s="295"/>
      <c r="O50" s="295"/>
      <c r="P50" s="295"/>
      <c r="Q50" s="295"/>
      <c r="R50" s="295"/>
      <c r="S50" s="294"/>
      <c r="T50" s="294"/>
      <c r="U50" s="294"/>
      <c r="V50" s="294"/>
      <c r="W50" s="294"/>
      <c r="X50" s="294"/>
      <c r="Y50" s="342"/>
      <c r="Z50" s="342"/>
      <c r="AA50" s="342"/>
    </row>
    <row r="51" spans="1:27" s="298" customFormat="1" ht="15.75" x14ac:dyDescent="0.2">
      <c r="A51" s="354"/>
      <c r="B51" s="294"/>
      <c r="C51" s="294"/>
      <c r="D51" s="295"/>
      <c r="E51" s="296"/>
      <c r="G51" s="295"/>
      <c r="H51" s="296"/>
      <c r="J51" s="295"/>
      <c r="L51" s="295"/>
      <c r="M51" s="295"/>
      <c r="N51" s="295"/>
      <c r="O51" s="295"/>
      <c r="P51" s="295"/>
      <c r="Q51" s="295"/>
      <c r="R51" s="295"/>
      <c r="S51" s="294"/>
      <c r="T51" s="294"/>
      <c r="U51" s="294"/>
      <c r="V51" s="294"/>
      <c r="W51" s="294"/>
      <c r="X51" s="294"/>
      <c r="Y51" s="342"/>
      <c r="Z51" s="342"/>
      <c r="AA51" s="342"/>
    </row>
    <row r="52" spans="1:27" s="298" customFormat="1" x14ac:dyDescent="0.2">
      <c r="A52" s="352" t="e">
        <f>"Leistungserbringer für die angegebenen im Jahr "&amp;#REF!&amp;" nachzurüstenden Wechselrichter:"</f>
        <v>#REF!</v>
      </c>
      <c r="B52" s="294"/>
      <c r="C52" s="294"/>
      <c r="D52" s="295"/>
      <c r="E52" s="296"/>
      <c r="G52" s="295"/>
      <c r="H52" s="296"/>
      <c r="J52" s="295"/>
      <c r="L52" s="295"/>
      <c r="M52" s="295"/>
      <c r="N52" s="295"/>
      <c r="O52" s="295"/>
      <c r="P52" s="295"/>
      <c r="Q52" s="295"/>
      <c r="R52" s="295"/>
      <c r="S52" s="294"/>
      <c r="T52" s="294"/>
      <c r="U52" s="294"/>
      <c r="V52" s="294"/>
      <c r="W52" s="294"/>
      <c r="X52" s="294"/>
      <c r="Y52" s="342"/>
      <c r="Z52" s="342"/>
      <c r="AA52" s="342"/>
    </row>
    <row r="53" spans="1:27" s="298" customFormat="1" x14ac:dyDescent="0.2">
      <c r="A53" s="353" t="s">
        <v>204</v>
      </c>
      <c r="B53" s="294"/>
      <c r="C53" s="294"/>
      <c r="D53" s="295"/>
      <c r="E53" s="296"/>
      <c r="G53" s="295"/>
      <c r="H53" s="296"/>
      <c r="J53" s="295"/>
      <c r="L53" s="295"/>
      <c r="M53" s="295"/>
      <c r="N53" s="295"/>
      <c r="O53" s="295"/>
      <c r="P53" s="295"/>
      <c r="Q53" s="295"/>
      <c r="R53" s="295"/>
      <c r="S53" s="294"/>
      <c r="T53" s="294"/>
      <c r="U53" s="294"/>
      <c r="V53" s="294"/>
      <c r="W53" s="294"/>
      <c r="X53" s="294"/>
      <c r="Y53" s="342"/>
      <c r="Z53" s="342"/>
      <c r="AA53" s="342"/>
    </row>
    <row r="54" spans="1:27" s="298" customFormat="1" ht="15.75" x14ac:dyDescent="0.2">
      <c r="A54" s="354"/>
      <c r="B54" s="294"/>
      <c r="C54" s="294"/>
      <c r="D54" s="295"/>
      <c r="E54" s="296"/>
      <c r="G54" s="295"/>
      <c r="H54" s="296"/>
      <c r="J54" s="295"/>
      <c r="L54" s="295"/>
      <c r="M54" s="295"/>
      <c r="N54" s="295"/>
      <c r="O54" s="295"/>
      <c r="P54" s="295"/>
      <c r="Q54" s="295"/>
      <c r="R54" s="295"/>
      <c r="S54" s="294"/>
      <c r="T54" s="294"/>
      <c r="U54" s="294"/>
      <c r="V54" s="294"/>
      <c r="W54" s="294"/>
      <c r="X54" s="294"/>
      <c r="Y54" s="342"/>
      <c r="Z54" s="342"/>
      <c r="AA54" s="342"/>
    </row>
    <row r="55" spans="1:27" s="298" customFormat="1" ht="15.75" x14ac:dyDescent="0.2">
      <c r="A55" s="358" t="s">
        <v>206</v>
      </c>
      <c r="B55" s="294"/>
      <c r="C55" s="294"/>
      <c r="D55" s="295"/>
      <c r="E55" s="296"/>
      <c r="G55" s="295"/>
      <c r="H55" s="296"/>
      <c r="J55" s="295"/>
      <c r="L55" s="295"/>
      <c r="M55" s="295"/>
      <c r="N55" s="295"/>
      <c r="O55" s="295"/>
      <c r="P55" s="295"/>
      <c r="Q55" s="295"/>
      <c r="R55" s="295"/>
      <c r="S55" s="294"/>
      <c r="T55" s="294"/>
      <c r="U55" s="294"/>
      <c r="V55" s="294"/>
      <c r="W55" s="294"/>
      <c r="X55" s="294"/>
      <c r="Y55" s="342"/>
      <c r="Z55" s="342"/>
      <c r="AA55" s="342"/>
    </row>
    <row r="56" spans="1:27" x14ac:dyDescent="0.2">
      <c r="A56" s="292" t="s">
        <v>205</v>
      </c>
    </row>
  </sheetData>
  <sheetProtection formatColumns="0"/>
  <mergeCells count="8">
    <mergeCell ref="Z7:Z8"/>
    <mergeCell ref="AA7:AA8"/>
    <mergeCell ref="A7:A8"/>
    <mergeCell ref="B7:B8"/>
    <mergeCell ref="C7:C8"/>
    <mergeCell ref="L7:Q7"/>
    <mergeCell ref="S7:X7"/>
    <mergeCell ref="Y7:Y8"/>
  </mergeCells>
  <conditionalFormatting sqref="X16:X19 X10:X14 X22:X23 X25">
    <cfRule type="expression" dxfId="1" priority="2" stopIfTrue="1">
      <formula>W10&lt;&gt;""</formula>
    </cfRule>
  </conditionalFormatting>
  <conditionalFormatting sqref="X24">
    <cfRule type="expression" dxfId="0" priority="1" stopIfTrue="1">
      <formula>W24&lt;&gt;""</formula>
    </cfRule>
  </conditionalFormatting>
  <dataValidations count="3">
    <dataValidation type="decimal" operator="greaterThanOrEqual" allowBlank="1" showInputMessage="1" showErrorMessage="1" error="Bitte eine Dezimalzahl größer oder gleich Null eintragen!" sqref="Z22:Z24 AA10:AA14 Y10:Y14 Z10:Z13 AA16:AA20 Z16:Z18 Y22:Y25 Y16:Y20 AA22:AA25">
      <formula1>0</formula1>
    </dataValidation>
    <dataValidation operator="greaterThanOrEqual" allowBlank="1" showInputMessage="1" showErrorMessage="1" error="Bitte eine Dezimalzahl größer oder gleich Null eintragen!" sqref="V8"/>
    <dataValidation type="list" operator="greaterThanOrEqual" allowBlank="1" showInputMessage="1" showErrorMessage="1" error="Bitte eine Dezimalzahl größer oder gleich Null eintragen!" sqref="F10:F14 F16:F19 F22:F25 I10:I14 K10:K14 M16:M19 I16:I19 K16:K19 M10:M14 I22:I25 K22:K25 M22:M25 O22:O25 Q16:Q19 Q10:Q14 O16:O19 O10:O14 Q22:Q25">
      <formula1>"bitte wählen,einheitlich pauschaler Kostensatz,Durchschnittssatz individueller Werte"</formula1>
    </dataValidation>
  </dataValidations>
  <pageMargins left="0.78740157480314965" right="0.78740157480314965" top="0.74803149606299213" bottom="0.98425196850393704" header="0.51181102362204722" footer="0.51181102362204722"/>
  <pageSetup paperSize="9" scale="28" orientation="landscape" r:id="rId1"/>
  <headerFooter alignWithMargins="0">
    <oddFooter>&amp;L&amp;D&amp;R&amp;A_&amp;F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48"/>
  <sheetViews>
    <sheetView showGridLines="0" topLeftCell="A10" zoomScaleNormal="100" zoomScaleSheetLayoutView="70" workbookViewId="0">
      <selection activeCell="M55" sqref="M55"/>
    </sheetView>
  </sheetViews>
  <sheetFormatPr baseColWidth="10" defaultRowHeight="14.25" x14ac:dyDescent="0.2"/>
  <cols>
    <col min="1" max="1" width="2.7109375" style="397" customWidth="1"/>
    <col min="2" max="2" width="33.85546875" style="397" customWidth="1"/>
    <col min="3" max="5" width="20.7109375" style="397" customWidth="1"/>
    <col min="6" max="6" width="7.7109375" style="397" customWidth="1"/>
    <col min="7" max="256" width="11.42578125" style="397"/>
    <col min="257" max="257" width="2.7109375" style="397" customWidth="1"/>
    <col min="258" max="258" width="33.85546875" style="397" customWidth="1"/>
    <col min="259" max="261" width="20.7109375" style="397" customWidth="1"/>
    <col min="262" max="262" width="2.7109375" style="397" customWidth="1"/>
    <col min="263" max="512" width="11.42578125" style="397"/>
    <col min="513" max="513" width="2.7109375" style="397" customWidth="1"/>
    <col min="514" max="514" width="33.85546875" style="397" customWidth="1"/>
    <col min="515" max="517" width="20.7109375" style="397" customWidth="1"/>
    <col min="518" max="518" width="2.7109375" style="397" customWidth="1"/>
    <col min="519" max="768" width="11.42578125" style="397"/>
    <col min="769" max="769" width="2.7109375" style="397" customWidth="1"/>
    <col min="770" max="770" width="33.85546875" style="397" customWidth="1"/>
    <col min="771" max="773" width="20.7109375" style="397" customWidth="1"/>
    <col min="774" max="774" width="2.7109375" style="397" customWidth="1"/>
    <col min="775" max="1024" width="11.42578125" style="397"/>
    <col min="1025" max="1025" width="2.7109375" style="397" customWidth="1"/>
    <col min="1026" max="1026" width="33.85546875" style="397" customWidth="1"/>
    <col min="1027" max="1029" width="20.7109375" style="397" customWidth="1"/>
    <col min="1030" max="1030" width="2.7109375" style="397" customWidth="1"/>
    <col min="1031" max="1280" width="11.42578125" style="397"/>
    <col min="1281" max="1281" width="2.7109375" style="397" customWidth="1"/>
    <col min="1282" max="1282" width="33.85546875" style="397" customWidth="1"/>
    <col min="1283" max="1285" width="20.7109375" style="397" customWidth="1"/>
    <col min="1286" max="1286" width="2.7109375" style="397" customWidth="1"/>
    <col min="1287" max="1536" width="11.42578125" style="397"/>
    <col min="1537" max="1537" width="2.7109375" style="397" customWidth="1"/>
    <col min="1538" max="1538" width="33.85546875" style="397" customWidth="1"/>
    <col min="1539" max="1541" width="20.7109375" style="397" customWidth="1"/>
    <col min="1542" max="1542" width="2.7109375" style="397" customWidth="1"/>
    <col min="1543" max="1792" width="11.42578125" style="397"/>
    <col min="1793" max="1793" width="2.7109375" style="397" customWidth="1"/>
    <col min="1794" max="1794" width="33.85546875" style="397" customWidth="1"/>
    <col min="1795" max="1797" width="20.7109375" style="397" customWidth="1"/>
    <col min="1798" max="1798" width="2.7109375" style="397" customWidth="1"/>
    <col min="1799" max="2048" width="11.42578125" style="397"/>
    <col min="2049" max="2049" width="2.7109375" style="397" customWidth="1"/>
    <col min="2050" max="2050" width="33.85546875" style="397" customWidth="1"/>
    <col min="2051" max="2053" width="20.7109375" style="397" customWidth="1"/>
    <col min="2054" max="2054" width="2.7109375" style="397" customWidth="1"/>
    <col min="2055" max="2304" width="11.42578125" style="397"/>
    <col min="2305" max="2305" width="2.7109375" style="397" customWidth="1"/>
    <col min="2306" max="2306" width="33.85546875" style="397" customWidth="1"/>
    <col min="2307" max="2309" width="20.7109375" style="397" customWidth="1"/>
    <col min="2310" max="2310" width="2.7109375" style="397" customWidth="1"/>
    <col min="2311" max="2560" width="11.42578125" style="397"/>
    <col min="2561" max="2561" width="2.7109375" style="397" customWidth="1"/>
    <col min="2562" max="2562" width="33.85546875" style="397" customWidth="1"/>
    <col min="2563" max="2565" width="20.7109375" style="397" customWidth="1"/>
    <col min="2566" max="2566" width="2.7109375" style="397" customWidth="1"/>
    <col min="2567" max="2816" width="11.42578125" style="397"/>
    <col min="2817" max="2817" width="2.7109375" style="397" customWidth="1"/>
    <col min="2818" max="2818" width="33.85546875" style="397" customWidth="1"/>
    <col min="2819" max="2821" width="20.7109375" style="397" customWidth="1"/>
    <col min="2822" max="2822" width="2.7109375" style="397" customWidth="1"/>
    <col min="2823" max="3072" width="11.42578125" style="397"/>
    <col min="3073" max="3073" width="2.7109375" style="397" customWidth="1"/>
    <col min="3074" max="3074" width="33.85546875" style="397" customWidth="1"/>
    <col min="3075" max="3077" width="20.7109375" style="397" customWidth="1"/>
    <col min="3078" max="3078" width="2.7109375" style="397" customWidth="1"/>
    <col min="3079" max="3328" width="11.42578125" style="397"/>
    <col min="3329" max="3329" width="2.7109375" style="397" customWidth="1"/>
    <col min="3330" max="3330" width="33.85546875" style="397" customWidth="1"/>
    <col min="3331" max="3333" width="20.7109375" style="397" customWidth="1"/>
    <col min="3334" max="3334" width="2.7109375" style="397" customWidth="1"/>
    <col min="3335" max="3584" width="11.42578125" style="397"/>
    <col min="3585" max="3585" width="2.7109375" style="397" customWidth="1"/>
    <col min="3586" max="3586" width="33.85546875" style="397" customWidth="1"/>
    <col min="3587" max="3589" width="20.7109375" style="397" customWidth="1"/>
    <col min="3590" max="3590" width="2.7109375" style="397" customWidth="1"/>
    <col min="3591" max="3840" width="11.42578125" style="397"/>
    <col min="3841" max="3841" width="2.7109375" style="397" customWidth="1"/>
    <col min="3842" max="3842" width="33.85546875" style="397" customWidth="1"/>
    <col min="3843" max="3845" width="20.7109375" style="397" customWidth="1"/>
    <col min="3846" max="3846" width="2.7109375" style="397" customWidth="1"/>
    <col min="3847" max="4096" width="11.42578125" style="397"/>
    <col min="4097" max="4097" width="2.7109375" style="397" customWidth="1"/>
    <col min="4098" max="4098" width="33.85546875" style="397" customWidth="1"/>
    <col min="4099" max="4101" width="20.7109375" style="397" customWidth="1"/>
    <col min="4102" max="4102" width="2.7109375" style="397" customWidth="1"/>
    <col min="4103" max="4352" width="11.42578125" style="397"/>
    <col min="4353" max="4353" width="2.7109375" style="397" customWidth="1"/>
    <col min="4354" max="4354" width="33.85546875" style="397" customWidth="1"/>
    <col min="4355" max="4357" width="20.7109375" style="397" customWidth="1"/>
    <col min="4358" max="4358" width="2.7109375" style="397" customWidth="1"/>
    <col min="4359" max="4608" width="11.42578125" style="397"/>
    <col min="4609" max="4609" width="2.7109375" style="397" customWidth="1"/>
    <col min="4610" max="4610" width="33.85546875" style="397" customWidth="1"/>
    <col min="4611" max="4613" width="20.7109375" style="397" customWidth="1"/>
    <col min="4614" max="4614" width="2.7109375" style="397" customWidth="1"/>
    <col min="4615" max="4864" width="11.42578125" style="397"/>
    <col min="4865" max="4865" width="2.7109375" style="397" customWidth="1"/>
    <col min="4866" max="4866" width="33.85546875" style="397" customWidth="1"/>
    <col min="4867" max="4869" width="20.7109375" style="397" customWidth="1"/>
    <col min="4870" max="4870" width="2.7109375" style="397" customWidth="1"/>
    <col min="4871" max="5120" width="11.42578125" style="397"/>
    <col min="5121" max="5121" width="2.7109375" style="397" customWidth="1"/>
    <col min="5122" max="5122" width="33.85546875" style="397" customWidth="1"/>
    <col min="5123" max="5125" width="20.7109375" style="397" customWidth="1"/>
    <col min="5126" max="5126" width="2.7109375" style="397" customWidth="1"/>
    <col min="5127" max="5376" width="11.42578125" style="397"/>
    <col min="5377" max="5377" width="2.7109375" style="397" customWidth="1"/>
    <col min="5378" max="5378" width="33.85546875" style="397" customWidth="1"/>
    <col min="5379" max="5381" width="20.7109375" style="397" customWidth="1"/>
    <col min="5382" max="5382" width="2.7109375" style="397" customWidth="1"/>
    <col min="5383" max="5632" width="11.42578125" style="397"/>
    <col min="5633" max="5633" width="2.7109375" style="397" customWidth="1"/>
    <col min="5634" max="5634" width="33.85546875" style="397" customWidth="1"/>
    <col min="5635" max="5637" width="20.7109375" style="397" customWidth="1"/>
    <col min="5638" max="5638" width="2.7109375" style="397" customWidth="1"/>
    <col min="5639" max="5888" width="11.42578125" style="397"/>
    <col min="5889" max="5889" width="2.7109375" style="397" customWidth="1"/>
    <col min="5890" max="5890" width="33.85546875" style="397" customWidth="1"/>
    <col min="5891" max="5893" width="20.7109375" style="397" customWidth="1"/>
    <col min="5894" max="5894" width="2.7109375" style="397" customWidth="1"/>
    <col min="5895" max="6144" width="11.42578125" style="397"/>
    <col min="6145" max="6145" width="2.7109375" style="397" customWidth="1"/>
    <col min="6146" max="6146" width="33.85546875" style="397" customWidth="1"/>
    <col min="6147" max="6149" width="20.7109375" style="397" customWidth="1"/>
    <col min="6150" max="6150" width="2.7109375" style="397" customWidth="1"/>
    <col min="6151" max="6400" width="11.42578125" style="397"/>
    <col min="6401" max="6401" width="2.7109375" style="397" customWidth="1"/>
    <col min="6402" max="6402" width="33.85546875" style="397" customWidth="1"/>
    <col min="6403" max="6405" width="20.7109375" style="397" customWidth="1"/>
    <col min="6406" max="6406" width="2.7109375" style="397" customWidth="1"/>
    <col min="6407" max="6656" width="11.42578125" style="397"/>
    <col min="6657" max="6657" width="2.7109375" style="397" customWidth="1"/>
    <col min="6658" max="6658" width="33.85546875" style="397" customWidth="1"/>
    <col min="6659" max="6661" width="20.7109375" style="397" customWidth="1"/>
    <col min="6662" max="6662" width="2.7109375" style="397" customWidth="1"/>
    <col min="6663" max="6912" width="11.42578125" style="397"/>
    <col min="6913" max="6913" width="2.7109375" style="397" customWidth="1"/>
    <col min="6914" max="6914" width="33.85546875" style="397" customWidth="1"/>
    <col min="6915" max="6917" width="20.7109375" style="397" customWidth="1"/>
    <col min="6918" max="6918" width="2.7109375" style="397" customWidth="1"/>
    <col min="6919" max="7168" width="11.42578125" style="397"/>
    <col min="7169" max="7169" width="2.7109375" style="397" customWidth="1"/>
    <col min="7170" max="7170" width="33.85546875" style="397" customWidth="1"/>
    <col min="7171" max="7173" width="20.7109375" style="397" customWidth="1"/>
    <col min="7174" max="7174" width="2.7109375" style="397" customWidth="1"/>
    <col min="7175" max="7424" width="11.42578125" style="397"/>
    <col min="7425" max="7425" width="2.7109375" style="397" customWidth="1"/>
    <col min="7426" max="7426" width="33.85546875" style="397" customWidth="1"/>
    <col min="7427" max="7429" width="20.7109375" style="397" customWidth="1"/>
    <col min="7430" max="7430" width="2.7109375" style="397" customWidth="1"/>
    <col min="7431" max="7680" width="11.42578125" style="397"/>
    <col min="7681" max="7681" width="2.7109375" style="397" customWidth="1"/>
    <col min="7682" max="7682" width="33.85546875" style="397" customWidth="1"/>
    <col min="7683" max="7685" width="20.7109375" style="397" customWidth="1"/>
    <col min="7686" max="7686" width="2.7109375" style="397" customWidth="1"/>
    <col min="7687" max="7936" width="11.42578125" style="397"/>
    <col min="7937" max="7937" width="2.7109375" style="397" customWidth="1"/>
    <col min="7938" max="7938" width="33.85546875" style="397" customWidth="1"/>
    <col min="7939" max="7941" width="20.7109375" style="397" customWidth="1"/>
    <col min="7942" max="7942" width="2.7109375" style="397" customWidth="1"/>
    <col min="7943" max="8192" width="11.42578125" style="397"/>
    <col min="8193" max="8193" width="2.7109375" style="397" customWidth="1"/>
    <col min="8194" max="8194" width="33.85546875" style="397" customWidth="1"/>
    <col min="8195" max="8197" width="20.7109375" style="397" customWidth="1"/>
    <col min="8198" max="8198" width="2.7109375" style="397" customWidth="1"/>
    <col min="8199" max="8448" width="11.42578125" style="397"/>
    <col min="8449" max="8449" width="2.7109375" style="397" customWidth="1"/>
    <col min="8450" max="8450" width="33.85546875" style="397" customWidth="1"/>
    <col min="8451" max="8453" width="20.7109375" style="397" customWidth="1"/>
    <col min="8454" max="8454" width="2.7109375" style="397" customWidth="1"/>
    <col min="8455" max="8704" width="11.42578125" style="397"/>
    <col min="8705" max="8705" width="2.7109375" style="397" customWidth="1"/>
    <col min="8706" max="8706" width="33.85546875" style="397" customWidth="1"/>
    <col min="8707" max="8709" width="20.7109375" style="397" customWidth="1"/>
    <col min="8710" max="8710" width="2.7109375" style="397" customWidth="1"/>
    <col min="8711" max="8960" width="11.42578125" style="397"/>
    <col min="8961" max="8961" width="2.7109375" style="397" customWidth="1"/>
    <col min="8962" max="8962" width="33.85546875" style="397" customWidth="1"/>
    <col min="8963" max="8965" width="20.7109375" style="397" customWidth="1"/>
    <col min="8966" max="8966" width="2.7109375" style="397" customWidth="1"/>
    <col min="8967" max="9216" width="11.42578125" style="397"/>
    <col min="9217" max="9217" width="2.7109375" style="397" customWidth="1"/>
    <col min="9218" max="9218" width="33.85546875" style="397" customWidth="1"/>
    <col min="9219" max="9221" width="20.7109375" style="397" customWidth="1"/>
    <col min="9222" max="9222" width="2.7109375" style="397" customWidth="1"/>
    <col min="9223" max="9472" width="11.42578125" style="397"/>
    <col min="9473" max="9473" width="2.7109375" style="397" customWidth="1"/>
    <col min="9474" max="9474" width="33.85546875" style="397" customWidth="1"/>
    <col min="9475" max="9477" width="20.7109375" style="397" customWidth="1"/>
    <col min="9478" max="9478" width="2.7109375" style="397" customWidth="1"/>
    <col min="9479" max="9728" width="11.42578125" style="397"/>
    <col min="9729" max="9729" width="2.7109375" style="397" customWidth="1"/>
    <col min="9730" max="9730" width="33.85546875" style="397" customWidth="1"/>
    <col min="9731" max="9733" width="20.7109375" style="397" customWidth="1"/>
    <col min="9734" max="9734" width="2.7109375" style="397" customWidth="1"/>
    <col min="9735" max="9984" width="11.42578125" style="397"/>
    <col min="9985" max="9985" width="2.7109375" style="397" customWidth="1"/>
    <col min="9986" max="9986" width="33.85546875" style="397" customWidth="1"/>
    <col min="9987" max="9989" width="20.7109375" style="397" customWidth="1"/>
    <col min="9990" max="9990" width="2.7109375" style="397" customWidth="1"/>
    <col min="9991" max="10240" width="11.42578125" style="397"/>
    <col min="10241" max="10241" width="2.7109375" style="397" customWidth="1"/>
    <col min="10242" max="10242" width="33.85546875" style="397" customWidth="1"/>
    <col min="10243" max="10245" width="20.7109375" style="397" customWidth="1"/>
    <col min="10246" max="10246" width="2.7109375" style="397" customWidth="1"/>
    <col min="10247" max="10496" width="11.42578125" style="397"/>
    <col min="10497" max="10497" width="2.7109375" style="397" customWidth="1"/>
    <col min="10498" max="10498" width="33.85546875" style="397" customWidth="1"/>
    <col min="10499" max="10501" width="20.7109375" style="397" customWidth="1"/>
    <col min="10502" max="10502" width="2.7109375" style="397" customWidth="1"/>
    <col min="10503" max="10752" width="11.42578125" style="397"/>
    <col min="10753" max="10753" width="2.7109375" style="397" customWidth="1"/>
    <col min="10754" max="10754" width="33.85546875" style="397" customWidth="1"/>
    <col min="10755" max="10757" width="20.7109375" style="397" customWidth="1"/>
    <col min="10758" max="10758" width="2.7109375" style="397" customWidth="1"/>
    <col min="10759" max="11008" width="11.42578125" style="397"/>
    <col min="11009" max="11009" width="2.7109375" style="397" customWidth="1"/>
    <col min="11010" max="11010" width="33.85546875" style="397" customWidth="1"/>
    <col min="11011" max="11013" width="20.7109375" style="397" customWidth="1"/>
    <col min="11014" max="11014" width="2.7109375" style="397" customWidth="1"/>
    <col min="11015" max="11264" width="11.42578125" style="397"/>
    <col min="11265" max="11265" width="2.7109375" style="397" customWidth="1"/>
    <col min="11266" max="11266" width="33.85546875" style="397" customWidth="1"/>
    <col min="11267" max="11269" width="20.7109375" style="397" customWidth="1"/>
    <col min="11270" max="11270" width="2.7109375" style="397" customWidth="1"/>
    <col min="11271" max="11520" width="11.42578125" style="397"/>
    <col min="11521" max="11521" width="2.7109375" style="397" customWidth="1"/>
    <col min="11522" max="11522" width="33.85546875" style="397" customWidth="1"/>
    <col min="11523" max="11525" width="20.7109375" style="397" customWidth="1"/>
    <col min="11526" max="11526" width="2.7109375" style="397" customWidth="1"/>
    <col min="11527" max="11776" width="11.42578125" style="397"/>
    <col min="11777" max="11777" width="2.7109375" style="397" customWidth="1"/>
    <col min="11778" max="11778" width="33.85546875" style="397" customWidth="1"/>
    <col min="11779" max="11781" width="20.7109375" style="397" customWidth="1"/>
    <col min="11782" max="11782" width="2.7109375" style="397" customWidth="1"/>
    <col min="11783" max="12032" width="11.42578125" style="397"/>
    <col min="12033" max="12033" width="2.7109375" style="397" customWidth="1"/>
    <col min="12034" max="12034" width="33.85546875" style="397" customWidth="1"/>
    <col min="12035" max="12037" width="20.7109375" style="397" customWidth="1"/>
    <col min="12038" max="12038" width="2.7109375" style="397" customWidth="1"/>
    <col min="12039" max="12288" width="11.42578125" style="397"/>
    <col min="12289" max="12289" width="2.7109375" style="397" customWidth="1"/>
    <col min="12290" max="12290" width="33.85546875" style="397" customWidth="1"/>
    <col min="12291" max="12293" width="20.7109375" style="397" customWidth="1"/>
    <col min="12294" max="12294" width="2.7109375" style="397" customWidth="1"/>
    <col min="12295" max="12544" width="11.42578125" style="397"/>
    <col min="12545" max="12545" width="2.7109375" style="397" customWidth="1"/>
    <col min="12546" max="12546" width="33.85546875" style="397" customWidth="1"/>
    <col min="12547" max="12549" width="20.7109375" style="397" customWidth="1"/>
    <col min="12550" max="12550" width="2.7109375" style="397" customWidth="1"/>
    <col min="12551" max="12800" width="11.42578125" style="397"/>
    <col min="12801" max="12801" width="2.7109375" style="397" customWidth="1"/>
    <col min="12802" max="12802" width="33.85546875" style="397" customWidth="1"/>
    <col min="12803" max="12805" width="20.7109375" style="397" customWidth="1"/>
    <col min="12806" max="12806" width="2.7109375" style="397" customWidth="1"/>
    <col min="12807" max="13056" width="11.42578125" style="397"/>
    <col min="13057" max="13057" width="2.7109375" style="397" customWidth="1"/>
    <col min="13058" max="13058" width="33.85546875" style="397" customWidth="1"/>
    <col min="13059" max="13061" width="20.7109375" style="397" customWidth="1"/>
    <col min="13062" max="13062" width="2.7109375" style="397" customWidth="1"/>
    <col min="13063" max="13312" width="11.42578125" style="397"/>
    <col min="13313" max="13313" width="2.7109375" style="397" customWidth="1"/>
    <col min="13314" max="13314" width="33.85546875" style="397" customWidth="1"/>
    <col min="13315" max="13317" width="20.7109375" style="397" customWidth="1"/>
    <col min="13318" max="13318" width="2.7109375" style="397" customWidth="1"/>
    <col min="13319" max="13568" width="11.42578125" style="397"/>
    <col min="13569" max="13569" width="2.7109375" style="397" customWidth="1"/>
    <col min="13570" max="13570" width="33.85546875" style="397" customWidth="1"/>
    <col min="13571" max="13573" width="20.7109375" style="397" customWidth="1"/>
    <col min="13574" max="13574" width="2.7109375" style="397" customWidth="1"/>
    <col min="13575" max="13824" width="11.42578125" style="397"/>
    <col min="13825" max="13825" width="2.7109375" style="397" customWidth="1"/>
    <col min="13826" max="13826" width="33.85546875" style="397" customWidth="1"/>
    <col min="13827" max="13829" width="20.7109375" style="397" customWidth="1"/>
    <col min="13830" max="13830" width="2.7109375" style="397" customWidth="1"/>
    <col min="13831" max="14080" width="11.42578125" style="397"/>
    <col min="14081" max="14081" width="2.7109375" style="397" customWidth="1"/>
    <col min="14082" max="14082" width="33.85546875" style="397" customWidth="1"/>
    <col min="14083" max="14085" width="20.7109375" style="397" customWidth="1"/>
    <col min="14086" max="14086" width="2.7109375" style="397" customWidth="1"/>
    <col min="14087" max="14336" width="11.42578125" style="397"/>
    <col min="14337" max="14337" width="2.7109375" style="397" customWidth="1"/>
    <col min="14338" max="14338" width="33.85546875" style="397" customWidth="1"/>
    <col min="14339" max="14341" width="20.7109375" style="397" customWidth="1"/>
    <col min="14342" max="14342" width="2.7109375" style="397" customWidth="1"/>
    <col min="14343" max="14592" width="11.42578125" style="397"/>
    <col min="14593" max="14593" width="2.7109375" style="397" customWidth="1"/>
    <col min="14594" max="14594" width="33.85546875" style="397" customWidth="1"/>
    <col min="14595" max="14597" width="20.7109375" style="397" customWidth="1"/>
    <col min="14598" max="14598" width="2.7109375" style="397" customWidth="1"/>
    <col min="14599" max="14848" width="11.42578125" style="397"/>
    <col min="14849" max="14849" width="2.7109375" style="397" customWidth="1"/>
    <col min="14850" max="14850" width="33.85546875" style="397" customWidth="1"/>
    <col min="14851" max="14853" width="20.7109375" style="397" customWidth="1"/>
    <col min="14854" max="14854" width="2.7109375" style="397" customWidth="1"/>
    <col min="14855" max="15104" width="11.42578125" style="397"/>
    <col min="15105" max="15105" width="2.7109375" style="397" customWidth="1"/>
    <col min="15106" max="15106" width="33.85546875" style="397" customWidth="1"/>
    <col min="15107" max="15109" width="20.7109375" style="397" customWidth="1"/>
    <col min="15110" max="15110" width="2.7109375" style="397" customWidth="1"/>
    <col min="15111" max="15360" width="11.42578125" style="397"/>
    <col min="15361" max="15361" width="2.7109375" style="397" customWidth="1"/>
    <col min="15362" max="15362" width="33.85546875" style="397" customWidth="1"/>
    <col min="15363" max="15365" width="20.7109375" style="397" customWidth="1"/>
    <col min="15366" max="15366" width="2.7109375" style="397" customWidth="1"/>
    <col min="15367" max="15616" width="11.42578125" style="397"/>
    <col min="15617" max="15617" width="2.7109375" style="397" customWidth="1"/>
    <col min="15618" max="15618" width="33.85546875" style="397" customWidth="1"/>
    <col min="15619" max="15621" width="20.7109375" style="397" customWidth="1"/>
    <col min="15622" max="15622" width="2.7109375" style="397" customWidth="1"/>
    <col min="15623" max="15872" width="11.42578125" style="397"/>
    <col min="15873" max="15873" width="2.7109375" style="397" customWidth="1"/>
    <col min="15874" max="15874" width="33.85546875" style="397" customWidth="1"/>
    <col min="15875" max="15877" width="20.7109375" style="397" customWidth="1"/>
    <col min="15878" max="15878" width="2.7109375" style="397" customWidth="1"/>
    <col min="15879" max="16128" width="11.42578125" style="397"/>
    <col min="16129" max="16129" width="2.7109375" style="397" customWidth="1"/>
    <col min="16130" max="16130" width="33.85546875" style="397" customWidth="1"/>
    <col min="16131" max="16133" width="20.7109375" style="397" customWidth="1"/>
    <col min="16134" max="16134" width="2.7109375" style="397" customWidth="1"/>
    <col min="16135" max="16384" width="11.42578125" style="397"/>
  </cols>
  <sheetData>
    <row r="1" spans="2:6" ht="69.75" customHeight="1" x14ac:dyDescent="0.2">
      <c r="B1" s="922" t="e">
        <f>CONCATENATE("VIb. Ermittlung der Differenz nach § 5 Abs. 1 Satz 2 i. V. m. § 11 Abs. 2 Satz 1 Nr. 5 ARegV (Kosten für Nachrüstung  nach § 22 SysStabV) im Jahr ",#REF!)</f>
        <v>#REF!</v>
      </c>
      <c r="C1" s="922"/>
      <c r="D1" s="922"/>
      <c r="E1" s="922"/>
      <c r="F1" s="922"/>
    </row>
    <row r="2" spans="2:6" ht="12" customHeight="1" thickBot="1" x14ac:dyDescent="0.25"/>
    <row r="3" spans="2:6" ht="36" customHeight="1" x14ac:dyDescent="0.2">
      <c r="B3" s="916" t="s">
        <v>224</v>
      </c>
      <c r="C3" s="917"/>
      <c r="D3" s="398" t="s">
        <v>274</v>
      </c>
      <c r="E3" s="399"/>
    </row>
    <row r="4" spans="2:6" ht="15" customHeight="1" x14ac:dyDescent="0.2">
      <c r="B4" s="918" t="s">
        <v>225</v>
      </c>
      <c r="C4" s="919"/>
      <c r="D4" s="400">
        <f>E47</f>
        <v>0</v>
      </c>
      <c r="E4" s="399"/>
    </row>
    <row r="5" spans="2:6" ht="15" customHeight="1" x14ac:dyDescent="0.2">
      <c r="B5" s="918" t="s">
        <v>226</v>
      </c>
      <c r="C5" s="919"/>
      <c r="D5" s="475"/>
      <c r="E5" s="399"/>
    </row>
    <row r="6" spans="2:6" ht="15" customHeight="1" thickBot="1" x14ac:dyDescent="0.25">
      <c r="B6" s="920" t="s">
        <v>163</v>
      </c>
      <c r="C6" s="921"/>
      <c r="D6" s="401">
        <f>D4-D5</f>
        <v>0</v>
      </c>
      <c r="E6" s="399"/>
    </row>
    <row r="7" spans="2:6" ht="12" customHeight="1" thickBot="1" x14ac:dyDescent="0.25">
      <c r="B7" s="399"/>
      <c r="C7" s="399"/>
      <c r="D7" s="399"/>
      <c r="E7" s="399"/>
    </row>
    <row r="8" spans="2:6" ht="54" customHeight="1" thickBot="1" x14ac:dyDescent="0.25">
      <c r="B8" s="402" t="s">
        <v>164</v>
      </c>
      <c r="C8" s="403" t="s">
        <v>227</v>
      </c>
      <c r="D8" s="403" t="s">
        <v>283</v>
      </c>
      <c r="E8" s="404" t="s">
        <v>284</v>
      </c>
    </row>
    <row r="9" spans="2:6" ht="15" customHeight="1" x14ac:dyDescent="0.2">
      <c r="B9" s="405" t="s">
        <v>228</v>
      </c>
      <c r="C9" s="406"/>
      <c r="D9" s="406"/>
      <c r="E9" s="407"/>
    </row>
    <row r="10" spans="2:6" ht="15" customHeight="1" x14ac:dyDescent="0.2">
      <c r="B10" s="408" t="s">
        <v>229</v>
      </c>
      <c r="C10" s="476"/>
      <c r="D10" s="476"/>
      <c r="E10" s="477">
        <f t="shared" ref="E10:E16" si="0">D10</f>
        <v>0</v>
      </c>
    </row>
    <row r="11" spans="2:6" ht="15" customHeight="1" x14ac:dyDescent="0.2">
      <c r="B11" s="408" t="s">
        <v>230</v>
      </c>
      <c r="C11" s="476"/>
      <c r="D11" s="476"/>
      <c r="E11" s="477">
        <f t="shared" si="0"/>
        <v>0</v>
      </c>
    </row>
    <row r="12" spans="2:6" ht="15" customHeight="1" x14ac:dyDescent="0.2">
      <c r="B12" s="408" t="s">
        <v>231</v>
      </c>
      <c r="C12" s="476"/>
      <c r="D12" s="476"/>
      <c r="E12" s="477">
        <f t="shared" si="0"/>
        <v>0</v>
      </c>
    </row>
    <row r="13" spans="2:6" ht="15" customHeight="1" x14ac:dyDescent="0.2">
      <c r="B13" s="408" t="s">
        <v>232</v>
      </c>
      <c r="C13" s="476"/>
      <c r="D13" s="476"/>
      <c r="E13" s="477">
        <f t="shared" si="0"/>
        <v>0</v>
      </c>
    </row>
    <row r="14" spans="2:6" ht="15" customHeight="1" x14ac:dyDescent="0.2">
      <c r="B14" s="408" t="s">
        <v>233</v>
      </c>
      <c r="C14" s="476"/>
      <c r="D14" s="476"/>
      <c r="E14" s="477">
        <f t="shared" si="0"/>
        <v>0</v>
      </c>
    </row>
    <row r="15" spans="2:6" ht="15" customHeight="1" x14ac:dyDescent="0.2">
      <c r="B15" s="408" t="s">
        <v>234</v>
      </c>
      <c r="C15" s="476"/>
      <c r="D15" s="476"/>
      <c r="E15" s="477">
        <f t="shared" si="0"/>
        <v>0</v>
      </c>
    </row>
    <row r="16" spans="2:6" ht="30" customHeight="1" x14ac:dyDescent="0.2">
      <c r="B16" s="411" t="s">
        <v>235</v>
      </c>
      <c r="C16" s="476"/>
      <c r="D16" s="476"/>
      <c r="E16" s="477">
        <f t="shared" si="0"/>
        <v>0</v>
      </c>
    </row>
    <row r="17" spans="2:5" ht="12" customHeight="1" thickBot="1" x14ac:dyDescent="0.25">
      <c r="B17" s="412"/>
      <c r="C17" s="413"/>
      <c r="D17" s="413"/>
      <c r="E17" s="414"/>
    </row>
    <row r="18" spans="2:5" ht="15" customHeight="1" x14ac:dyDescent="0.2">
      <c r="B18" s="405" t="s">
        <v>236</v>
      </c>
      <c r="C18" s="415"/>
      <c r="D18" s="415"/>
      <c r="E18" s="416"/>
    </row>
    <row r="19" spans="2:5" ht="15" customHeight="1" x14ac:dyDescent="0.2">
      <c r="B19" s="408" t="s">
        <v>229</v>
      </c>
      <c r="C19" s="476"/>
      <c r="D19" s="476"/>
      <c r="E19" s="477">
        <f t="shared" ref="E19:E25" si="1">D19</f>
        <v>0</v>
      </c>
    </row>
    <row r="20" spans="2:5" ht="15" customHeight="1" x14ac:dyDescent="0.2">
      <c r="B20" s="408" t="s">
        <v>230</v>
      </c>
      <c r="C20" s="476"/>
      <c r="D20" s="476"/>
      <c r="E20" s="477">
        <f t="shared" si="1"/>
        <v>0</v>
      </c>
    </row>
    <row r="21" spans="2:5" ht="15" customHeight="1" x14ac:dyDescent="0.2">
      <c r="B21" s="408" t="s">
        <v>231</v>
      </c>
      <c r="C21" s="476"/>
      <c r="D21" s="476"/>
      <c r="E21" s="477">
        <f t="shared" si="1"/>
        <v>0</v>
      </c>
    </row>
    <row r="22" spans="2:5" ht="15" customHeight="1" x14ac:dyDescent="0.2">
      <c r="B22" s="408" t="s">
        <v>232</v>
      </c>
      <c r="C22" s="476"/>
      <c r="D22" s="476"/>
      <c r="E22" s="477">
        <f t="shared" si="1"/>
        <v>0</v>
      </c>
    </row>
    <row r="23" spans="2:5" ht="15" customHeight="1" x14ac:dyDescent="0.2">
      <c r="B23" s="408" t="s">
        <v>233</v>
      </c>
      <c r="C23" s="476"/>
      <c r="D23" s="476"/>
      <c r="E23" s="477">
        <f t="shared" si="1"/>
        <v>0</v>
      </c>
    </row>
    <row r="24" spans="2:5" ht="15" customHeight="1" x14ac:dyDescent="0.2">
      <c r="B24" s="408" t="s">
        <v>234</v>
      </c>
      <c r="C24" s="476"/>
      <c r="D24" s="476"/>
      <c r="E24" s="477">
        <f t="shared" si="1"/>
        <v>0</v>
      </c>
    </row>
    <row r="25" spans="2:5" ht="30" customHeight="1" x14ac:dyDescent="0.2">
      <c r="B25" s="411" t="s">
        <v>235</v>
      </c>
      <c r="C25" s="476"/>
      <c r="D25" s="476"/>
      <c r="E25" s="477">
        <f t="shared" si="1"/>
        <v>0</v>
      </c>
    </row>
    <row r="26" spans="2:5" ht="12" customHeight="1" thickBot="1" x14ac:dyDescent="0.25">
      <c r="B26" s="412"/>
      <c r="C26" s="413"/>
      <c r="D26" s="413"/>
      <c r="E26" s="414"/>
    </row>
    <row r="27" spans="2:5" ht="15" customHeight="1" x14ac:dyDescent="0.2">
      <c r="B27" s="405" t="s">
        <v>237</v>
      </c>
      <c r="C27" s="406"/>
      <c r="D27" s="406"/>
      <c r="E27" s="417"/>
    </row>
    <row r="28" spans="2:5" ht="15" customHeight="1" x14ac:dyDescent="0.2">
      <c r="B28" s="408" t="s">
        <v>229</v>
      </c>
      <c r="C28" s="476"/>
      <c r="D28" s="476"/>
      <c r="E28" s="477">
        <f t="shared" ref="E28:E34" si="2">D28</f>
        <v>0</v>
      </c>
    </row>
    <row r="29" spans="2:5" ht="15" customHeight="1" x14ac:dyDescent="0.2">
      <c r="B29" s="408" t="s">
        <v>230</v>
      </c>
      <c r="C29" s="476"/>
      <c r="D29" s="476"/>
      <c r="E29" s="477">
        <f t="shared" si="2"/>
        <v>0</v>
      </c>
    </row>
    <row r="30" spans="2:5" ht="15" customHeight="1" x14ac:dyDescent="0.2">
      <c r="B30" s="408" t="s">
        <v>231</v>
      </c>
      <c r="C30" s="476"/>
      <c r="D30" s="476"/>
      <c r="E30" s="477">
        <f t="shared" si="2"/>
        <v>0</v>
      </c>
    </row>
    <row r="31" spans="2:5" ht="15" customHeight="1" x14ac:dyDescent="0.2">
      <c r="B31" s="408" t="s">
        <v>232</v>
      </c>
      <c r="C31" s="476"/>
      <c r="D31" s="476"/>
      <c r="E31" s="477">
        <f t="shared" si="2"/>
        <v>0</v>
      </c>
    </row>
    <row r="32" spans="2:5" ht="15" customHeight="1" x14ac:dyDescent="0.2">
      <c r="B32" s="408" t="s">
        <v>233</v>
      </c>
      <c r="C32" s="476"/>
      <c r="D32" s="476"/>
      <c r="E32" s="477">
        <f t="shared" si="2"/>
        <v>0</v>
      </c>
    </row>
    <row r="33" spans="2:5" ht="15" customHeight="1" x14ac:dyDescent="0.2">
      <c r="B33" s="408" t="s">
        <v>234</v>
      </c>
      <c r="C33" s="476"/>
      <c r="D33" s="476"/>
      <c r="E33" s="477">
        <f t="shared" si="2"/>
        <v>0</v>
      </c>
    </row>
    <row r="34" spans="2:5" ht="30" customHeight="1" x14ac:dyDescent="0.2">
      <c r="B34" s="411" t="s">
        <v>235</v>
      </c>
      <c r="C34" s="476"/>
      <c r="D34" s="476"/>
      <c r="E34" s="477">
        <f t="shared" si="2"/>
        <v>0</v>
      </c>
    </row>
    <row r="35" spans="2:5" ht="12" customHeight="1" thickBot="1" x14ac:dyDescent="0.25">
      <c r="B35" s="412"/>
      <c r="C35" s="413"/>
      <c r="D35" s="413"/>
      <c r="E35" s="414"/>
    </row>
    <row r="36" spans="2:5" ht="15" customHeight="1" x14ac:dyDescent="0.2">
      <c r="B36" s="405" t="s">
        <v>238</v>
      </c>
      <c r="C36" s="406"/>
      <c r="D36" s="406"/>
      <c r="E36" s="417"/>
    </row>
    <row r="37" spans="2:5" ht="15" customHeight="1" x14ac:dyDescent="0.2">
      <c r="B37" s="408" t="s">
        <v>229</v>
      </c>
      <c r="C37" s="409"/>
      <c r="D37" s="409"/>
      <c r="E37" s="410">
        <f t="shared" ref="E37:E43" si="3">D37</f>
        <v>0</v>
      </c>
    </row>
    <row r="38" spans="2:5" ht="15" customHeight="1" x14ac:dyDescent="0.2">
      <c r="B38" s="408" t="s">
        <v>230</v>
      </c>
      <c r="C38" s="476"/>
      <c r="D38" s="476"/>
      <c r="E38" s="477">
        <f t="shared" si="3"/>
        <v>0</v>
      </c>
    </row>
    <row r="39" spans="2:5" ht="15" customHeight="1" x14ac:dyDescent="0.2">
      <c r="B39" s="408" t="s">
        <v>231</v>
      </c>
      <c r="C39" s="476"/>
      <c r="D39" s="476"/>
      <c r="E39" s="477">
        <f t="shared" si="3"/>
        <v>0</v>
      </c>
    </row>
    <row r="40" spans="2:5" ht="15" customHeight="1" x14ac:dyDescent="0.2">
      <c r="B40" s="408" t="s">
        <v>232</v>
      </c>
      <c r="C40" s="476"/>
      <c r="D40" s="476"/>
      <c r="E40" s="477">
        <f t="shared" si="3"/>
        <v>0</v>
      </c>
    </row>
    <row r="41" spans="2:5" ht="15" customHeight="1" x14ac:dyDescent="0.2">
      <c r="B41" s="408" t="s">
        <v>233</v>
      </c>
      <c r="C41" s="476"/>
      <c r="D41" s="476"/>
      <c r="E41" s="477">
        <f t="shared" si="3"/>
        <v>0</v>
      </c>
    </row>
    <row r="42" spans="2:5" ht="15" customHeight="1" x14ac:dyDescent="0.2">
      <c r="B42" s="408" t="s">
        <v>234</v>
      </c>
      <c r="C42" s="476"/>
      <c r="D42" s="476"/>
      <c r="E42" s="477">
        <f t="shared" si="3"/>
        <v>0</v>
      </c>
    </row>
    <row r="43" spans="2:5" ht="30" customHeight="1" thickBot="1" x14ac:dyDescent="0.25">
      <c r="B43" s="418" t="s">
        <v>235</v>
      </c>
      <c r="C43" s="478"/>
      <c r="D43" s="478"/>
      <c r="E43" s="479">
        <f t="shared" si="3"/>
        <v>0</v>
      </c>
    </row>
    <row r="44" spans="2:5" ht="12" customHeight="1" x14ac:dyDescent="0.2">
      <c r="B44" s="419"/>
      <c r="C44" s="419"/>
      <c r="D44" s="419"/>
      <c r="E44" s="419"/>
    </row>
    <row r="45" spans="2:5" ht="15" customHeight="1" x14ac:dyDescent="0.2">
      <c r="B45" s="420"/>
      <c r="C45" s="421"/>
      <c r="D45" s="422">
        <f>SUM(D10:D43)</f>
        <v>0</v>
      </c>
      <c r="E45" s="422">
        <f>SUM(E10:E43)</f>
        <v>0</v>
      </c>
    </row>
    <row r="46" spans="2:5" ht="12" customHeight="1" x14ac:dyDescent="0.2">
      <c r="B46" s="420"/>
      <c r="C46" s="421"/>
      <c r="D46" s="421"/>
      <c r="E46" s="421"/>
    </row>
    <row r="47" spans="2:5" ht="15" customHeight="1" x14ac:dyDescent="0.2">
      <c r="B47" s="420"/>
      <c r="C47" s="421"/>
      <c r="D47" s="421"/>
      <c r="E47" s="422">
        <f>D45-E45</f>
        <v>0</v>
      </c>
    </row>
    <row r="48" spans="2:5" ht="8.1" customHeight="1" x14ac:dyDescent="0.2"/>
  </sheetData>
  <mergeCells count="5">
    <mergeCell ref="B3:C3"/>
    <mergeCell ref="B4:C4"/>
    <mergeCell ref="B5:C5"/>
    <mergeCell ref="B6:C6"/>
    <mergeCell ref="B1:F1"/>
  </mergeCells>
  <dataValidations count="1">
    <dataValidation type="decimal" operator="greaterThanOrEqual" allowBlank="1" showInputMessage="1" showErrorMessage="1" error="Bitte eine Dezimalzahl größer oder gleich Null eintragen!" sqref="E10:E16 JA10:JA16 SW10:SW16 ACS10:ACS16 AMO10:AMO16 AWK10:AWK16 BGG10:BGG16 BQC10:BQC16 BZY10:BZY16 CJU10:CJU16 CTQ10:CTQ16 DDM10:DDM16 DNI10:DNI16 DXE10:DXE16 EHA10:EHA16 EQW10:EQW16 FAS10:FAS16 FKO10:FKO16 FUK10:FUK16 GEG10:GEG16 GOC10:GOC16 GXY10:GXY16 HHU10:HHU16 HRQ10:HRQ16 IBM10:IBM16 ILI10:ILI16 IVE10:IVE16 JFA10:JFA16 JOW10:JOW16 JYS10:JYS16 KIO10:KIO16 KSK10:KSK16 LCG10:LCG16 LMC10:LMC16 LVY10:LVY16 MFU10:MFU16 MPQ10:MPQ16 MZM10:MZM16 NJI10:NJI16 NTE10:NTE16 ODA10:ODA16 OMW10:OMW16 OWS10:OWS16 PGO10:PGO16 PQK10:PQK16 QAG10:QAG16 QKC10:QKC16 QTY10:QTY16 RDU10:RDU16 RNQ10:RNQ16 RXM10:RXM16 SHI10:SHI16 SRE10:SRE16 TBA10:TBA16 TKW10:TKW16 TUS10:TUS16 UEO10:UEO16 UOK10:UOK16 UYG10:UYG16 VIC10:VIC16 VRY10:VRY16 WBU10:WBU16 WLQ10:WLQ16 WVM10:WVM16 E65546:E65552 JA65546:JA65552 SW65546:SW65552 ACS65546:ACS65552 AMO65546:AMO65552 AWK65546:AWK65552 BGG65546:BGG65552 BQC65546:BQC65552 BZY65546:BZY65552 CJU65546:CJU65552 CTQ65546:CTQ65552 DDM65546:DDM65552 DNI65546:DNI65552 DXE65546:DXE65552 EHA65546:EHA65552 EQW65546:EQW65552 FAS65546:FAS65552 FKO65546:FKO65552 FUK65546:FUK65552 GEG65546:GEG65552 GOC65546:GOC65552 GXY65546:GXY65552 HHU65546:HHU65552 HRQ65546:HRQ65552 IBM65546:IBM65552 ILI65546:ILI65552 IVE65546:IVE65552 JFA65546:JFA65552 JOW65546:JOW65552 JYS65546:JYS65552 KIO65546:KIO65552 KSK65546:KSK65552 LCG65546:LCG65552 LMC65546:LMC65552 LVY65546:LVY65552 MFU65546:MFU65552 MPQ65546:MPQ65552 MZM65546:MZM65552 NJI65546:NJI65552 NTE65546:NTE65552 ODA65546:ODA65552 OMW65546:OMW65552 OWS65546:OWS65552 PGO65546:PGO65552 PQK65546:PQK65552 QAG65546:QAG65552 QKC65546:QKC65552 QTY65546:QTY65552 RDU65546:RDU65552 RNQ65546:RNQ65552 RXM65546:RXM65552 SHI65546:SHI65552 SRE65546:SRE65552 TBA65546:TBA65552 TKW65546:TKW65552 TUS65546:TUS65552 UEO65546:UEO65552 UOK65546:UOK65552 UYG65546:UYG65552 VIC65546:VIC65552 VRY65546:VRY65552 WBU65546:WBU65552 WLQ65546:WLQ65552 WVM65546:WVM65552 E131082:E131088 JA131082:JA131088 SW131082:SW131088 ACS131082:ACS131088 AMO131082:AMO131088 AWK131082:AWK131088 BGG131082:BGG131088 BQC131082:BQC131088 BZY131082:BZY131088 CJU131082:CJU131088 CTQ131082:CTQ131088 DDM131082:DDM131088 DNI131082:DNI131088 DXE131082:DXE131088 EHA131082:EHA131088 EQW131082:EQW131088 FAS131082:FAS131088 FKO131082:FKO131088 FUK131082:FUK131088 GEG131082:GEG131088 GOC131082:GOC131088 GXY131082:GXY131088 HHU131082:HHU131088 HRQ131082:HRQ131088 IBM131082:IBM131088 ILI131082:ILI131088 IVE131082:IVE131088 JFA131082:JFA131088 JOW131082:JOW131088 JYS131082:JYS131088 KIO131082:KIO131088 KSK131082:KSK131088 LCG131082:LCG131088 LMC131082:LMC131088 LVY131082:LVY131088 MFU131082:MFU131088 MPQ131082:MPQ131088 MZM131082:MZM131088 NJI131082:NJI131088 NTE131082:NTE131088 ODA131082:ODA131088 OMW131082:OMW131088 OWS131082:OWS131088 PGO131082:PGO131088 PQK131082:PQK131088 QAG131082:QAG131088 QKC131082:QKC131088 QTY131082:QTY131088 RDU131082:RDU131088 RNQ131082:RNQ131088 RXM131082:RXM131088 SHI131082:SHI131088 SRE131082:SRE131088 TBA131082:TBA131088 TKW131082:TKW131088 TUS131082:TUS131088 UEO131082:UEO131088 UOK131082:UOK131088 UYG131082:UYG131088 VIC131082:VIC131088 VRY131082:VRY131088 WBU131082:WBU131088 WLQ131082:WLQ131088 WVM131082:WVM131088 E196618:E196624 JA196618:JA196624 SW196618:SW196624 ACS196618:ACS196624 AMO196618:AMO196624 AWK196618:AWK196624 BGG196618:BGG196624 BQC196618:BQC196624 BZY196618:BZY196624 CJU196618:CJU196624 CTQ196618:CTQ196624 DDM196618:DDM196624 DNI196618:DNI196624 DXE196618:DXE196624 EHA196618:EHA196624 EQW196618:EQW196624 FAS196618:FAS196624 FKO196618:FKO196624 FUK196618:FUK196624 GEG196618:GEG196624 GOC196618:GOC196624 GXY196618:GXY196624 HHU196618:HHU196624 HRQ196618:HRQ196624 IBM196618:IBM196624 ILI196618:ILI196624 IVE196618:IVE196624 JFA196618:JFA196624 JOW196618:JOW196624 JYS196618:JYS196624 KIO196618:KIO196624 KSK196618:KSK196624 LCG196618:LCG196624 LMC196618:LMC196624 LVY196618:LVY196624 MFU196618:MFU196624 MPQ196618:MPQ196624 MZM196618:MZM196624 NJI196618:NJI196624 NTE196618:NTE196624 ODA196618:ODA196624 OMW196618:OMW196624 OWS196618:OWS196624 PGO196618:PGO196624 PQK196618:PQK196624 QAG196618:QAG196624 QKC196618:QKC196624 QTY196618:QTY196624 RDU196618:RDU196624 RNQ196618:RNQ196624 RXM196618:RXM196624 SHI196618:SHI196624 SRE196618:SRE196624 TBA196618:TBA196624 TKW196618:TKW196624 TUS196618:TUS196624 UEO196618:UEO196624 UOK196618:UOK196624 UYG196618:UYG196624 VIC196618:VIC196624 VRY196618:VRY196624 WBU196618:WBU196624 WLQ196618:WLQ196624 WVM196618:WVM196624 E262154:E262160 JA262154:JA262160 SW262154:SW262160 ACS262154:ACS262160 AMO262154:AMO262160 AWK262154:AWK262160 BGG262154:BGG262160 BQC262154:BQC262160 BZY262154:BZY262160 CJU262154:CJU262160 CTQ262154:CTQ262160 DDM262154:DDM262160 DNI262154:DNI262160 DXE262154:DXE262160 EHA262154:EHA262160 EQW262154:EQW262160 FAS262154:FAS262160 FKO262154:FKO262160 FUK262154:FUK262160 GEG262154:GEG262160 GOC262154:GOC262160 GXY262154:GXY262160 HHU262154:HHU262160 HRQ262154:HRQ262160 IBM262154:IBM262160 ILI262154:ILI262160 IVE262154:IVE262160 JFA262154:JFA262160 JOW262154:JOW262160 JYS262154:JYS262160 KIO262154:KIO262160 KSK262154:KSK262160 LCG262154:LCG262160 LMC262154:LMC262160 LVY262154:LVY262160 MFU262154:MFU262160 MPQ262154:MPQ262160 MZM262154:MZM262160 NJI262154:NJI262160 NTE262154:NTE262160 ODA262154:ODA262160 OMW262154:OMW262160 OWS262154:OWS262160 PGO262154:PGO262160 PQK262154:PQK262160 QAG262154:QAG262160 QKC262154:QKC262160 QTY262154:QTY262160 RDU262154:RDU262160 RNQ262154:RNQ262160 RXM262154:RXM262160 SHI262154:SHI262160 SRE262154:SRE262160 TBA262154:TBA262160 TKW262154:TKW262160 TUS262154:TUS262160 UEO262154:UEO262160 UOK262154:UOK262160 UYG262154:UYG262160 VIC262154:VIC262160 VRY262154:VRY262160 WBU262154:WBU262160 WLQ262154:WLQ262160 WVM262154:WVM262160 E327690:E327696 JA327690:JA327696 SW327690:SW327696 ACS327690:ACS327696 AMO327690:AMO327696 AWK327690:AWK327696 BGG327690:BGG327696 BQC327690:BQC327696 BZY327690:BZY327696 CJU327690:CJU327696 CTQ327690:CTQ327696 DDM327690:DDM327696 DNI327690:DNI327696 DXE327690:DXE327696 EHA327690:EHA327696 EQW327690:EQW327696 FAS327690:FAS327696 FKO327690:FKO327696 FUK327690:FUK327696 GEG327690:GEG327696 GOC327690:GOC327696 GXY327690:GXY327696 HHU327690:HHU327696 HRQ327690:HRQ327696 IBM327690:IBM327696 ILI327690:ILI327696 IVE327690:IVE327696 JFA327690:JFA327696 JOW327690:JOW327696 JYS327690:JYS327696 KIO327690:KIO327696 KSK327690:KSK327696 LCG327690:LCG327696 LMC327690:LMC327696 LVY327690:LVY327696 MFU327690:MFU327696 MPQ327690:MPQ327696 MZM327690:MZM327696 NJI327690:NJI327696 NTE327690:NTE327696 ODA327690:ODA327696 OMW327690:OMW327696 OWS327690:OWS327696 PGO327690:PGO327696 PQK327690:PQK327696 QAG327690:QAG327696 QKC327690:QKC327696 QTY327690:QTY327696 RDU327690:RDU327696 RNQ327690:RNQ327696 RXM327690:RXM327696 SHI327690:SHI327696 SRE327690:SRE327696 TBA327690:TBA327696 TKW327690:TKW327696 TUS327690:TUS327696 UEO327690:UEO327696 UOK327690:UOK327696 UYG327690:UYG327696 VIC327690:VIC327696 VRY327690:VRY327696 WBU327690:WBU327696 WLQ327690:WLQ327696 WVM327690:WVM327696 E393226:E393232 JA393226:JA393232 SW393226:SW393232 ACS393226:ACS393232 AMO393226:AMO393232 AWK393226:AWK393232 BGG393226:BGG393232 BQC393226:BQC393232 BZY393226:BZY393232 CJU393226:CJU393232 CTQ393226:CTQ393232 DDM393226:DDM393232 DNI393226:DNI393232 DXE393226:DXE393232 EHA393226:EHA393232 EQW393226:EQW393232 FAS393226:FAS393232 FKO393226:FKO393232 FUK393226:FUK393232 GEG393226:GEG393232 GOC393226:GOC393232 GXY393226:GXY393232 HHU393226:HHU393232 HRQ393226:HRQ393232 IBM393226:IBM393232 ILI393226:ILI393232 IVE393226:IVE393232 JFA393226:JFA393232 JOW393226:JOW393232 JYS393226:JYS393232 KIO393226:KIO393232 KSK393226:KSK393232 LCG393226:LCG393232 LMC393226:LMC393232 LVY393226:LVY393232 MFU393226:MFU393232 MPQ393226:MPQ393232 MZM393226:MZM393232 NJI393226:NJI393232 NTE393226:NTE393232 ODA393226:ODA393232 OMW393226:OMW393232 OWS393226:OWS393232 PGO393226:PGO393232 PQK393226:PQK393232 QAG393226:QAG393232 QKC393226:QKC393232 QTY393226:QTY393232 RDU393226:RDU393232 RNQ393226:RNQ393232 RXM393226:RXM393232 SHI393226:SHI393232 SRE393226:SRE393232 TBA393226:TBA393232 TKW393226:TKW393232 TUS393226:TUS393232 UEO393226:UEO393232 UOK393226:UOK393232 UYG393226:UYG393232 VIC393226:VIC393232 VRY393226:VRY393232 WBU393226:WBU393232 WLQ393226:WLQ393232 WVM393226:WVM393232 E458762:E458768 JA458762:JA458768 SW458762:SW458768 ACS458762:ACS458768 AMO458762:AMO458768 AWK458762:AWK458768 BGG458762:BGG458768 BQC458762:BQC458768 BZY458762:BZY458768 CJU458762:CJU458768 CTQ458762:CTQ458768 DDM458762:DDM458768 DNI458762:DNI458768 DXE458762:DXE458768 EHA458762:EHA458768 EQW458762:EQW458768 FAS458762:FAS458768 FKO458762:FKO458768 FUK458762:FUK458768 GEG458762:GEG458768 GOC458762:GOC458768 GXY458762:GXY458768 HHU458762:HHU458768 HRQ458762:HRQ458768 IBM458762:IBM458768 ILI458762:ILI458768 IVE458762:IVE458768 JFA458762:JFA458768 JOW458762:JOW458768 JYS458762:JYS458768 KIO458762:KIO458768 KSK458762:KSK458768 LCG458762:LCG458768 LMC458762:LMC458768 LVY458762:LVY458768 MFU458762:MFU458768 MPQ458762:MPQ458768 MZM458762:MZM458768 NJI458762:NJI458768 NTE458762:NTE458768 ODA458762:ODA458768 OMW458762:OMW458768 OWS458762:OWS458768 PGO458762:PGO458768 PQK458762:PQK458768 QAG458762:QAG458768 QKC458762:QKC458768 QTY458762:QTY458768 RDU458762:RDU458768 RNQ458762:RNQ458768 RXM458762:RXM458768 SHI458762:SHI458768 SRE458762:SRE458768 TBA458762:TBA458768 TKW458762:TKW458768 TUS458762:TUS458768 UEO458762:UEO458768 UOK458762:UOK458768 UYG458762:UYG458768 VIC458762:VIC458768 VRY458762:VRY458768 WBU458762:WBU458768 WLQ458762:WLQ458768 WVM458762:WVM458768 E524298:E524304 JA524298:JA524304 SW524298:SW524304 ACS524298:ACS524304 AMO524298:AMO524304 AWK524298:AWK524304 BGG524298:BGG524304 BQC524298:BQC524304 BZY524298:BZY524304 CJU524298:CJU524304 CTQ524298:CTQ524304 DDM524298:DDM524304 DNI524298:DNI524304 DXE524298:DXE524304 EHA524298:EHA524304 EQW524298:EQW524304 FAS524298:FAS524304 FKO524298:FKO524304 FUK524298:FUK524304 GEG524298:GEG524304 GOC524298:GOC524304 GXY524298:GXY524304 HHU524298:HHU524304 HRQ524298:HRQ524304 IBM524298:IBM524304 ILI524298:ILI524304 IVE524298:IVE524304 JFA524298:JFA524304 JOW524298:JOW524304 JYS524298:JYS524304 KIO524298:KIO524304 KSK524298:KSK524304 LCG524298:LCG524304 LMC524298:LMC524304 LVY524298:LVY524304 MFU524298:MFU524304 MPQ524298:MPQ524304 MZM524298:MZM524304 NJI524298:NJI524304 NTE524298:NTE524304 ODA524298:ODA524304 OMW524298:OMW524304 OWS524298:OWS524304 PGO524298:PGO524304 PQK524298:PQK524304 QAG524298:QAG524304 QKC524298:QKC524304 QTY524298:QTY524304 RDU524298:RDU524304 RNQ524298:RNQ524304 RXM524298:RXM524304 SHI524298:SHI524304 SRE524298:SRE524304 TBA524298:TBA524304 TKW524298:TKW524304 TUS524298:TUS524304 UEO524298:UEO524304 UOK524298:UOK524304 UYG524298:UYG524304 VIC524298:VIC524304 VRY524298:VRY524304 WBU524298:WBU524304 WLQ524298:WLQ524304 WVM524298:WVM524304 E589834:E589840 JA589834:JA589840 SW589834:SW589840 ACS589834:ACS589840 AMO589834:AMO589840 AWK589834:AWK589840 BGG589834:BGG589840 BQC589834:BQC589840 BZY589834:BZY589840 CJU589834:CJU589840 CTQ589834:CTQ589840 DDM589834:DDM589840 DNI589834:DNI589840 DXE589834:DXE589840 EHA589834:EHA589840 EQW589834:EQW589840 FAS589834:FAS589840 FKO589834:FKO589840 FUK589834:FUK589840 GEG589834:GEG589840 GOC589834:GOC589840 GXY589834:GXY589840 HHU589834:HHU589840 HRQ589834:HRQ589840 IBM589834:IBM589840 ILI589834:ILI589840 IVE589834:IVE589840 JFA589834:JFA589840 JOW589834:JOW589840 JYS589834:JYS589840 KIO589834:KIO589840 KSK589834:KSK589840 LCG589834:LCG589840 LMC589834:LMC589840 LVY589834:LVY589840 MFU589834:MFU589840 MPQ589834:MPQ589840 MZM589834:MZM589840 NJI589834:NJI589840 NTE589834:NTE589840 ODA589834:ODA589840 OMW589834:OMW589840 OWS589834:OWS589840 PGO589834:PGO589840 PQK589834:PQK589840 QAG589834:QAG589840 QKC589834:QKC589840 QTY589834:QTY589840 RDU589834:RDU589840 RNQ589834:RNQ589840 RXM589834:RXM589840 SHI589834:SHI589840 SRE589834:SRE589840 TBA589834:TBA589840 TKW589834:TKW589840 TUS589834:TUS589840 UEO589834:UEO589840 UOK589834:UOK589840 UYG589834:UYG589840 VIC589834:VIC589840 VRY589834:VRY589840 WBU589834:WBU589840 WLQ589834:WLQ589840 WVM589834:WVM589840 E655370:E655376 JA655370:JA655376 SW655370:SW655376 ACS655370:ACS655376 AMO655370:AMO655376 AWK655370:AWK655376 BGG655370:BGG655376 BQC655370:BQC655376 BZY655370:BZY655376 CJU655370:CJU655376 CTQ655370:CTQ655376 DDM655370:DDM655376 DNI655370:DNI655376 DXE655370:DXE655376 EHA655370:EHA655376 EQW655370:EQW655376 FAS655370:FAS655376 FKO655370:FKO655376 FUK655370:FUK655376 GEG655370:GEG655376 GOC655370:GOC655376 GXY655370:GXY655376 HHU655370:HHU655376 HRQ655370:HRQ655376 IBM655370:IBM655376 ILI655370:ILI655376 IVE655370:IVE655376 JFA655370:JFA655376 JOW655370:JOW655376 JYS655370:JYS655376 KIO655370:KIO655376 KSK655370:KSK655376 LCG655370:LCG655376 LMC655370:LMC655376 LVY655370:LVY655376 MFU655370:MFU655376 MPQ655370:MPQ655376 MZM655370:MZM655376 NJI655370:NJI655376 NTE655370:NTE655376 ODA655370:ODA655376 OMW655370:OMW655376 OWS655370:OWS655376 PGO655370:PGO655376 PQK655370:PQK655376 QAG655370:QAG655376 QKC655370:QKC655376 QTY655370:QTY655376 RDU655370:RDU655376 RNQ655370:RNQ655376 RXM655370:RXM655376 SHI655370:SHI655376 SRE655370:SRE655376 TBA655370:TBA655376 TKW655370:TKW655376 TUS655370:TUS655376 UEO655370:UEO655376 UOK655370:UOK655376 UYG655370:UYG655376 VIC655370:VIC655376 VRY655370:VRY655376 WBU655370:WBU655376 WLQ655370:WLQ655376 WVM655370:WVM655376 E720906:E720912 JA720906:JA720912 SW720906:SW720912 ACS720906:ACS720912 AMO720906:AMO720912 AWK720906:AWK720912 BGG720906:BGG720912 BQC720906:BQC720912 BZY720906:BZY720912 CJU720906:CJU720912 CTQ720906:CTQ720912 DDM720906:DDM720912 DNI720906:DNI720912 DXE720906:DXE720912 EHA720906:EHA720912 EQW720906:EQW720912 FAS720906:FAS720912 FKO720906:FKO720912 FUK720906:FUK720912 GEG720906:GEG720912 GOC720906:GOC720912 GXY720906:GXY720912 HHU720906:HHU720912 HRQ720906:HRQ720912 IBM720906:IBM720912 ILI720906:ILI720912 IVE720906:IVE720912 JFA720906:JFA720912 JOW720906:JOW720912 JYS720906:JYS720912 KIO720906:KIO720912 KSK720906:KSK720912 LCG720906:LCG720912 LMC720906:LMC720912 LVY720906:LVY720912 MFU720906:MFU720912 MPQ720906:MPQ720912 MZM720906:MZM720912 NJI720906:NJI720912 NTE720906:NTE720912 ODA720906:ODA720912 OMW720906:OMW720912 OWS720906:OWS720912 PGO720906:PGO720912 PQK720906:PQK720912 QAG720906:QAG720912 QKC720906:QKC720912 QTY720906:QTY720912 RDU720906:RDU720912 RNQ720906:RNQ720912 RXM720906:RXM720912 SHI720906:SHI720912 SRE720906:SRE720912 TBA720906:TBA720912 TKW720906:TKW720912 TUS720906:TUS720912 UEO720906:UEO720912 UOK720906:UOK720912 UYG720906:UYG720912 VIC720906:VIC720912 VRY720906:VRY720912 WBU720906:WBU720912 WLQ720906:WLQ720912 WVM720906:WVM720912 E786442:E786448 JA786442:JA786448 SW786442:SW786448 ACS786442:ACS786448 AMO786442:AMO786448 AWK786442:AWK786448 BGG786442:BGG786448 BQC786442:BQC786448 BZY786442:BZY786448 CJU786442:CJU786448 CTQ786442:CTQ786448 DDM786442:DDM786448 DNI786442:DNI786448 DXE786442:DXE786448 EHA786442:EHA786448 EQW786442:EQW786448 FAS786442:FAS786448 FKO786442:FKO786448 FUK786442:FUK786448 GEG786442:GEG786448 GOC786442:GOC786448 GXY786442:GXY786448 HHU786442:HHU786448 HRQ786442:HRQ786448 IBM786442:IBM786448 ILI786442:ILI786448 IVE786442:IVE786448 JFA786442:JFA786448 JOW786442:JOW786448 JYS786442:JYS786448 KIO786442:KIO786448 KSK786442:KSK786448 LCG786442:LCG786448 LMC786442:LMC786448 LVY786442:LVY786448 MFU786442:MFU786448 MPQ786442:MPQ786448 MZM786442:MZM786448 NJI786442:NJI786448 NTE786442:NTE786448 ODA786442:ODA786448 OMW786442:OMW786448 OWS786442:OWS786448 PGO786442:PGO786448 PQK786442:PQK786448 QAG786442:QAG786448 QKC786442:QKC786448 QTY786442:QTY786448 RDU786442:RDU786448 RNQ786442:RNQ786448 RXM786442:RXM786448 SHI786442:SHI786448 SRE786442:SRE786448 TBA786442:TBA786448 TKW786442:TKW786448 TUS786442:TUS786448 UEO786442:UEO786448 UOK786442:UOK786448 UYG786442:UYG786448 VIC786442:VIC786448 VRY786442:VRY786448 WBU786442:WBU786448 WLQ786442:WLQ786448 WVM786442:WVM786448 E851978:E851984 JA851978:JA851984 SW851978:SW851984 ACS851978:ACS851984 AMO851978:AMO851984 AWK851978:AWK851984 BGG851978:BGG851984 BQC851978:BQC851984 BZY851978:BZY851984 CJU851978:CJU851984 CTQ851978:CTQ851984 DDM851978:DDM851984 DNI851978:DNI851984 DXE851978:DXE851984 EHA851978:EHA851984 EQW851978:EQW851984 FAS851978:FAS851984 FKO851978:FKO851984 FUK851978:FUK851984 GEG851978:GEG851984 GOC851978:GOC851984 GXY851978:GXY851984 HHU851978:HHU851984 HRQ851978:HRQ851984 IBM851978:IBM851984 ILI851978:ILI851984 IVE851978:IVE851984 JFA851978:JFA851984 JOW851978:JOW851984 JYS851978:JYS851984 KIO851978:KIO851984 KSK851978:KSK851984 LCG851978:LCG851984 LMC851978:LMC851984 LVY851978:LVY851984 MFU851978:MFU851984 MPQ851978:MPQ851984 MZM851978:MZM851984 NJI851978:NJI851984 NTE851978:NTE851984 ODA851978:ODA851984 OMW851978:OMW851984 OWS851978:OWS851984 PGO851978:PGO851984 PQK851978:PQK851984 QAG851978:QAG851984 QKC851978:QKC851984 QTY851978:QTY851984 RDU851978:RDU851984 RNQ851978:RNQ851984 RXM851978:RXM851984 SHI851978:SHI851984 SRE851978:SRE851984 TBA851978:TBA851984 TKW851978:TKW851984 TUS851978:TUS851984 UEO851978:UEO851984 UOK851978:UOK851984 UYG851978:UYG851984 VIC851978:VIC851984 VRY851978:VRY851984 WBU851978:WBU851984 WLQ851978:WLQ851984 WVM851978:WVM851984 E917514:E917520 JA917514:JA917520 SW917514:SW917520 ACS917514:ACS917520 AMO917514:AMO917520 AWK917514:AWK917520 BGG917514:BGG917520 BQC917514:BQC917520 BZY917514:BZY917520 CJU917514:CJU917520 CTQ917514:CTQ917520 DDM917514:DDM917520 DNI917514:DNI917520 DXE917514:DXE917520 EHA917514:EHA917520 EQW917514:EQW917520 FAS917514:FAS917520 FKO917514:FKO917520 FUK917514:FUK917520 GEG917514:GEG917520 GOC917514:GOC917520 GXY917514:GXY917520 HHU917514:HHU917520 HRQ917514:HRQ917520 IBM917514:IBM917520 ILI917514:ILI917520 IVE917514:IVE917520 JFA917514:JFA917520 JOW917514:JOW917520 JYS917514:JYS917520 KIO917514:KIO917520 KSK917514:KSK917520 LCG917514:LCG917520 LMC917514:LMC917520 LVY917514:LVY917520 MFU917514:MFU917520 MPQ917514:MPQ917520 MZM917514:MZM917520 NJI917514:NJI917520 NTE917514:NTE917520 ODA917514:ODA917520 OMW917514:OMW917520 OWS917514:OWS917520 PGO917514:PGO917520 PQK917514:PQK917520 QAG917514:QAG917520 QKC917514:QKC917520 QTY917514:QTY917520 RDU917514:RDU917520 RNQ917514:RNQ917520 RXM917514:RXM917520 SHI917514:SHI917520 SRE917514:SRE917520 TBA917514:TBA917520 TKW917514:TKW917520 TUS917514:TUS917520 UEO917514:UEO917520 UOK917514:UOK917520 UYG917514:UYG917520 VIC917514:VIC917520 VRY917514:VRY917520 WBU917514:WBU917520 WLQ917514:WLQ917520 WVM917514:WVM917520 E983050:E983056 JA983050:JA983056 SW983050:SW983056 ACS983050:ACS983056 AMO983050:AMO983056 AWK983050:AWK983056 BGG983050:BGG983056 BQC983050:BQC983056 BZY983050:BZY983056 CJU983050:CJU983056 CTQ983050:CTQ983056 DDM983050:DDM983056 DNI983050:DNI983056 DXE983050:DXE983056 EHA983050:EHA983056 EQW983050:EQW983056 FAS983050:FAS983056 FKO983050:FKO983056 FUK983050:FUK983056 GEG983050:GEG983056 GOC983050:GOC983056 GXY983050:GXY983056 HHU983050:HHU983056 HRQ983050:HRQ983056 IBM983050:IBM983056 ILI983050:ILI983056 IVE983050:IVE983056 JFA983050:JFA983056 JOW983050:JOW983056 JYS983050:JYS983056 KIO983050:KIO983056 KSK983050:KSK983056 LCG983050:LCG983056 LMC983050:LMC983056 LVY983050:LVY983056 MFU983050:MFU983056 MPQ983050:MPQ983056 MZM983050:MZM983056 NJI983050:NJI983056 NTE983050:NTE983056 ODA983050:ODA983056 OMW983050:OMW983056 OWS983050:OWS983056 PGO983050:PGO983056 PQK983050:PQK983056 QAG983050:QAG983056 QKC983050:QKC983056 QTY983050:QTY983056 RDU983050:RDU983056 RNQ983050:RNQ983056 RXM983050:RXM983056 SHI983050:SHI983056 SRE983050:SRE983056 TBA983050:TBA983056 TKW983050:TKW983056 TUS983050:TUS983056 UEO983050:UEO983056 UOK983050:UOK983056 UYG983050:UYG983056 VIC983050:VIC983056 VRY983050:VRY983056 WBU983050:WBU983056 WLQ983050:WLQ983056 WVM983050:WVM983056 E37:E43 JA37:JA43 SW37:SW43 ACS37:ACS43 AMO37:AMO43 AWK37:AWK43 BGG37:BGG43 BQC37:BQC43 BZY37:BZY43 CJU37:CJU43 CTQ37:CTQ43 DDM37:DDM43 DNI37:DNI43 DXE37:DXE43 EHA37:EHA43 EQW37:EQW43 FAS37:FAS43 FKO37:FKO43 FUK37:FUK43 GEG37:GEG43 GOC37:GOC43 GXY37:GXY43 HHU37:HHU43 HRQ37:HRQ43 IBM37:IBM43 ILI37:ILI43 IVE37:IVE43 JFA37:JFA43 JOW37:JOW43 JYS37:JYS43 KIO37:KIO43 KSK37:KSK43 LCG37:LCG43 LMC37:LMC43 LVY37:LVY43 MFU37:MFU43 MPQ37:MPQ43 MZM37:MZM43 NJI37:NJI43 NTE37:NTE43 ODA37:ODA43 OMW37:OMW43 OWS37:OWS43 PGO37:PGO43 PQK37:PQK43 QAG37:QAG43 QKC37:QKC43 QTY37:QTY43 RDU37:RDU43 RNQ37:RNQ43 RXM37:RXM43 SHI37:SHI43 SRE37:SRE43 TBA37:TBA43 TKW37:TKW43 TUS37:TUS43 UEO37:UEO43 UOK37:UOK43 UYG37:UYG43 VIC37:VIC43 VRY37:VRY43 WBU37:WBU43 WLQ37:WLQ43 WVM37:WVM43 E65573:E65579 JA65573:JA65579 SW65573:SW65579 ACS65573:ACS65579 AMO65573:AMO65579 AWK65573:AWK65579 BGG65573:BGG65579 BQC65573:BQC65579 BZY65573:BZY65579 CJU65573:CJU65579 CTQ65573:CTQ65579 DDM65573:DDM65579 DNI65573:DNI65579 DXE65573:DXE65579 EHA65573:EHA65579 EQW65573:EQW65579 FAS65573:FAS65579 FKO65573:FKO65579 FUK65573:FUK65579 GEG65573:GEG65579 GOC65573:GOC65579 GXY65573:GXY65579 HHU65573:HHU65579 HRQ65573:HRQ65579 IBM65573:IBM65579 ILI65573:ILI65579 IVE65573:IVE65579 JFA65573:JFA65579 JOW65573:JOW65579 JYS65573:JYS65579 KIO65573:KIO65579 KSK65573:KSK65579 LCG65573:LCG65579 LMC65573:LMC65579 LVY65573:LVY65579 MFU65573:MFU65579 MPQ65573:MPQ65579 MZM65573:MZM65579 NJI65573:NJI65579 NTE65573:NTE65579 ODA65573:ODA65579 OMW65573:OMW65579 OWS65573:OWS65579 PGO65573:PGO65579 PQK65573:PQK65579 QAG65573:QAG65579 QKC65573:QKC65579 QTY65573:QTY65579 RDU65573:RDU65579 RNQ65573:RNQ65579 RXM65573:RXM65579 SHI65573:SHI65579 SRE65573:SRE65579 TBA65573:TBA65579 TKW65573:TKW65579 TUS65573:TUS65579 UEO65573:UEO65579 UOK65573:UOK65579 UYG65573:UYG65579 VIC65573:VIC65579 VRY65573:VRY65579 WBU65573:WBU65579 WLQ65573:WLQ65579 WVM65573:WVM65579 E131109:E131115 JA131109:JA131115 SW131109:SW131115 ACS131109:ACS131115 AMO131109:AMO131115 AWK131109:AWK131115 BGG131109:BGG131115 BQC131109:BQC131115 BZY131109:BZY131115 CJU131109:CJU131115 CTQ131109:CTQ131115 DDM131109:DDM131115 DNI131109:DNI131115 DXE131109:DXE131115 EHA131109:EHA131115 EQW131109:EQW131115 FAS131109:FAS131115 FKO131109:FKO131115 FUK131109:FUK131115 GEG131109:GEG131115 GOC131109:GOC131115 GXY131109:GXY131115 HHU131109:HHU131115 HRQ131109:HRQ131115 IBM131109:IBM131115 ILI131109:ILI131115 IVE131109:IVE131115 JFA131109:JFA131115 JOW131109:JOW131115 JYS131109:JYS131115 KIO131109:KIO131115 KSK131109:KSK131115 LCG131109:LCG131115 LMC131109:LMC131115 LVY131109:LVY131115 MFU131109:MFU131115 MPQ131109:MPQ131115 MZM131109:MZM131115 NJI131109:NJI131115 NTE131109:NTE131115 ODA131109:ODA131115 OMW131109:OMW131115 OWS131109:OWS131115 PGO131109:PGO131115 PQK131109:PQK131115 QAG131109:QAG131115 QKC131109:QKC131115 QTY131109:QTY131115 RDU131109:RDU131115 RNQ131109:RNQ131115 RXM131109:RXM131115 SHI131109:SHI131115 SRE131109:SRE131115 TBA131109:TBA131115 TKW131109:TKW131115 TUS131109:TUS131115 UEO131109:UEO131115 UOK131109:UOK131115 UYG131109:UYG131115 VIC131109:VIC131115 VRY131109:VRY131115 WBU131109:WBU131115 WLQ131109:WLQ131115 WVM131109:WVM131115 E196645:E196651 JA196645:JA196651 SW196645:SW196651 ACS196645:ACS196651 AMO196645:AMO196651 AWK196645:AWK196651 BGG196645:BGG196651 BQC196645:BQC196651 BZY196645:BZY196651 CJU196645:CJU196651 CTQ196645:CTQ196651 DDM196645:DDM196651 DNI196645:DNI196651 DXE196645:DXE196651 EHA196645:EHA196651 EQW196645:EQW196651 FAS196645:FAS196651 FKO196645:FKO196651 FUK196645:FUK196651 GEG196645:GEG196651 GOC196645:GOC196651 GXY196645:GXY196651 HHU196645:HHU196651 HRQ196645:HRQ196651 IBM196645:IBM196651 ILI196645:ILI196651 IVE196645:IVE196651 JFA196645:JFA196651 JOW196645:JOW196651 JYS196645:JYS196651 KIO196645:KIO196651 KSK196645:KSK196651 LCG196645:LCG196651 LMC196645:LMC196651 LVY196645:LVY196651 MFU196645:MFU196651 MPQ196645:MPQ196651 MZM196645:MZM196651 NJI196645:NJI196651 NTE196645:NTE196651 ODA196645:ODA196651 OMW196645:OMW196651 OWS196645:OWS196651 PGO196645:PGO196651 PQK196645:PQK196651 QAG196645:QAG196651 QKC196645:QKC196651 QTY196645:QTY196651 RDU196645:RDU196651 RNQ196645:RNQ196651 RXM196645:RXM196651 SHI196645:SHI196651 SRE196645:SRE196651 TBA196645:TBA196651 TKW196645:TKW196651 TUS196645:TUS196651 UEO196645:UEO196651 UOK196645:UOK196651 UYG196645:UYG196651 VIC196645:VIC196651 VRY196645:VRY196651 WBU196645:WBU196651 WLQ196645:WLQ196651 WVM196645:WVM196651 E262181:E262187 JA262181:JA262187 SW262181:SW262187 ACS262181:ACS262187 AMO262181:AMO262187 AWK262181:AWK262187 BGG262181:BGG262187 BQC262181:BQC262187 BZY262181:BZY262187 CJU262181:CJU262187 CTQ262181:CTQ262187 DDM262181:DDM262187 DNI262181:DNI262187 DXE262181:DXE262187 EHA262181:EHA262187 EQW262181:EQW262187 FAS262181:FAS262187 FKO262181:FKO262187 FUK262181:FUK262187 GEG262181:GEG262187 GOC262181:GOC262187 GXY262181:GXY262187 HHU262181:HHU262187 HRQ262181:HRQ262187 IBM262181:IBM262187 ILI262181:ILI262187 IVE262181:IVE262187 JFA262181:JFA262187 JOW262181:JOW262187 JYS262181:JYS262187 KIO262181:KIO262187 KSK262181:KSK262187 LCG262181:LCG262187 LMC262181:LMC262187 LVY262181:LVY262187 MFU262181:MFU262187 MPQ262181:MPQ262187 MZM262181:MZM262187 NJI262181:NJI262187 NTE262181:NTE262187 ODA262181:ODA262187 OMW262181:OMW262187 OWS262181:OWS262187 PGO262181:PGO262187 PQK262181:PQK262187 QAG262181:QAG262187 QKC262181:QKC262187 QTY262181:QTY262187 RDU262181:RDU262187 RNQ262181:RNQ262187 RXM262181:RXM262187 SHI262181:SHI262187 SRE262181:SRE262187 TBA262181:TBA262187 TKW262181:TKW262187 TUS262181:TUS262187 UEO262181:UEO262187 UOK262181:UOK262187 UYG262181:UYG262187 VIC262181:VIC262187 VRY262181:VRY262187 WBU262181:WBU262187 WLQ262181:WLQ262187 WVM262181:WVM262187 E327717:E327723 JA327717:JA327723 SW327717:SW327723 ACS327717:ACS327723 AMO327717:AMO327723 AWK327717:AWK327723 BGG327717:BGG327723 BQC327717:BQC327723 BZY327717:BZY327723 CJU327717:CJU327723 CTQ327717:CTQ327723 DDM327717:DDM327723 DNI327717:DNI327723 DXE327717:DXE327723 EHA327717:EHA327723 EQW327717:EQW327723 FAS327717:FAS327723 FKO327717:FKO327723 FUK327717:FUK327723 GEG327717:GEG327723 GOC327717:GOC327723 GXY327717:GXY327723 HHU327717:HHU327723 HRQ327717:HRQ327723 IBM327717:IBM327723 ILI327717:ILI327723 IVE327717:IVE327723 JFA327717:JFA327723 JOW327717:JOW327723 JYS327717:JYS327723 KIO327717:KIO327723 KSK327717:KSK327723 LCG327717:LCG327723 LMC327717:LMC327723 LVY327717:LVY327723 MFU327717:MFU327723 MPQ327717:MPQ327723 MZM327717:MZM327723 NJI327717:NJI327723 NTE327717:NTE327723 ODA327717:ODA327723 OMW327717:OMW327723 OWS327717:OWS327723 PGO327717:PGO327723 PQK327717:PQK327723 QAG327717:QAG327723 QKC327717:QKC327723 QTY327717:QTY327723 RDU327717:RDU327723 RNQ327717:RNQ327723 RXM327717:RXM327723 SHI327717:SHI327723 SRE327717:SRE327723 TBA327717:TBA327723 TKW327717:TKW327723 TUS327717:TUS327723 UEO327717:UEO327723 UOK327717:UOK327723 UYG327717:UYG327723 VIC327717:VIC327723 VRY327717:VRY327723 WBU327717:WBU327723 WLQ327717:WLQ327723 WVM327717:WVM327723 E393253:E393259 JA393253:JA393259 SW393253:SW393259 ACS393253:ACS393259 AMO393253:AMO393259 AWK393253:AWK393259 BGG393253:BGG393259 BQC393253:BQC393259 BZY393253:BZY393259 CJU393253:CJU393259 CTQ393253:CTQ393259 DDM393253:DDM393259 DNI393253:DNI393259 DXE393253:DXE393259 EHA393253:EHA393259 EQW393253:EQW393259 FAS393253:FAS393259 FKO393253:FKO393259 FUK393253:FUK393259 GEG393253:GEG393259 GOC393253:GOC393259 GXY393253:GXY393259 HHU393253:HHU393259 HRQ393253:HRQ393259 IBM393253:IBM393259 ILI393253:ILI393259 IVE393253:IVE393259 JFA393253:JFA393259 JOW393253:JOW393259 JYS393253:JYS393259 KIO393253:KIO393259 KSK393253:KSK393259 LCG393253:LCG393259 LMC393253:LMC393259 LVY393253:LVY393259 MFU393253:MFU393259 MPQ393253:MPQ393259 MZM393253:MZM393259 NJI393253:NJI393259 NTE393253:NTE393259 ODA393253:ODA393259 OMW393253:OMW393259 OWS393253:OWS393259 PGO393253:PGO393259 PQK393253:PQK393259 QAG393253:QAG393259 QKC393253:QKC393259 QTY393253:QTY393259 RDU393253:RDU393259 RNQ393253:RNQ393259 RXM393253:RXM393259 SHI393253:SHI393259 SRE393253:SRE393259 TBA393253:TBA393259 TKW393253:TKW393259 TUS393253:TUS393259 UEO393253:UEO393259 UOK393253:UOK393259 UYG393253:UYG393259 VIC393253:VIC393259 VRY393253:VRY393259 WBU393253:WBU393259 WLQ393253:WLQ393259 WVM393253:WVM393259 E458789:E458795 JA458789:JA458795 SW458789:SW458795 ACS458789:ACS458795 AMO458789:AMO458795 AWK458789:AWK458795 BGG458789:BGG458795 BQC458789:BQC458795 BZY458789:BZY458795 CJU458789:CJU458795 CTQ458789:CTQ458795 DDM458789:DDM458795 DNI458789:DNI458795 DXE458789:DXE458795 EHA458789:EHA458795 EQW458789:EQW458795 FAS458789:FAS458795 FKO458789:FKO458795 FUK458789:FUK458795 GEG458789:GEG458795 GOC458789:GOC458795 GXY458789:GXY458795 HHU458789:HHU458795 HRQ458789:HRQ458795 IBM458789:IBM458795 ILI458789:ILI458795 IVE458789:IVE458795 JFA458789:JFA458795 JOW458789:JOW458795 JYS458789:JYS458795 KIO458789:KIO458795 KSK458789:KSK458795 LCG458789:LCG458795 LMC458789:LMC458795 LVY458789:LVY458795 MFU458789:MFU458795 MPQ458789:MPQ458795 MZM458789:MZM458795 NJI458789:NJI458795 NTE458789:NTE458795 ODA458789:ODA458795 OMW458789:OMW458795 OWS458789:OWS458795 PGO458789:PGO458795 PQK458789:PQK458795 QAG458789:QAG458795 QKC458789:QKC458795 QTY458789:QTY458795 RDU458789:RDU458795 RNQ458789:RNQ458795 RXM458789:RXM458795 SHI458789:SHI458795 SRE458789:SRE458795 TBA458789:TBA458795 TKW458789:TKW458795 TUS458789:TUS458795 UEO458789:UEO458795 UOK458789:UOK458795 UYG458789:UYG458795 VIC458789:VIC458795 VRY458789:VRY458795 WBU458789:WBU458795 WLQ458789:WLQ458795 WVM458789:WVM458795 E524325:E524331 JA524325:JA524331 SW524325:SW524331 ACS524325:ACS524331 AMO524325:AMO524331 AWK524325:AWK524331 BGG524325:BGG524331 BQC524325:BQC524331 BZY524325:BZY524331 CJU524325:CJU524331 CTQ524325:CTQ524331 DDM524325:DDM524331 DNI524325:DNI524331 DXE524325:DXE524331 EHA524325:EHA524331 EQW524325:EQW524331 FAS524325:FAS524331 FKO524325:FKO524331 FUK524325:FUK524331 GEG524325:GEG524331 GOC524325:GOC524331 GXY524325:GXY524331 HHU524325:HHU524331 HRQ524325:HRQ524331 IBM524325:IBM524331 ILI524325:ILI524331 IVE524325:IVE524331 JFA524325:JFA524331 JOW524325:JOW524331 JYS524325:JYS524331 KIO524325:KIO524331 KSK524325:KSK524331 LCG524325:LCG524331 LMC524325:LMC524331 LVY524325:LVY524331 MFU524325:MFU524331 MPQ524325:MPQ524331 MZM524325:MZM524331 NJI524325:NJI524331 NTE524325:NTE524331 ODA524325:ODA524331 OMW524325:OMW524331 OWS524325:OWS524331 PGO524325:PGO524331 PQK524325:PQK524331 QAG524325:QAG524331 QKC524325:QKC524331 QTY524325:QTY524331 RDU524325:RDU524331 RNQ524325:RNQ524331 RXM524325:RXM524331 SHI524325:SHI524331 SRE524325:SRE524331 TBA524325:TBA524331 TKW524325:TKW524331 TUS524325:TUS524331 UEO524325:UEO524331 UOK524325:UOK524331 UYG524325:UYG524331 VIC524325:VIC524331 VRY524325:VRY524331 WBU524325:WBU524331 WLQ524325:WLQ524331 WVM524325:WVM524331 E589861:E589867 JA589861:JA589867 SW589861:SW589867 ACS589861:ACS589867 AMO589861:AMO589867 AWK589861:AWK589867 BGG589861:BGG589867 BQC589861:BQC589867 BZY589861:BZY589867 CJU589861:CJU589867 CTQ589861:CTQ589867 DDM589861:DDM589867 DNI589861:DNI589867 DXE589861:DXE589867 EHA589861:EHA589867 EQW589861:EQW589867 FAS589861:FAS589867 FKO589861:FKO589867 FUK589861:FUK589867 GEG589861:GEG589867 GOC589861:GOC589867 GXY589861:GXY589867 HHU589861:HHU589867 HRQ589861:HRQ589867 IBM589861:IBM589867 ILI589861:ILI589867 IVE589861:IVE589867 JFA589861:JFA589867 JOW589861:JOW589867 JYS589861:JYS589867 KIO589861:KIO589867 KSK589861:KSK589867 LCG589861:LCG589867 LMC589861:LMC589867 LVY589861:LVY589867 MFU589861:MFU589867 MPQ589861:MPQ589867 MZM589861:MZM589867 NJI589861:NJI589867 NTE589861:NTE589867 ODA589861:ODA589867 OMW589861:OMW589867 OWS589861:OWS589867 PGO589861:PGO589867 PQK589861:PQK589867 QAG589861:QAG589867 QKC589861:QKC589867 QTY589861:QTY589867 RDU589861:RDU589867 RNQ589861:RNQ589867 RXM589861:RXM589867 SHI589861:SHI589867 SRE589861:SRE589867 TBA589861:TBA589867 TKW589861:TKW589867 TUS589861:TUS589867 UEO589861:UEO589867 UOK589861:UOK589867 UYG589861:UYG589867 VIC589861:VIC589867 VRY589861:VRY589867 WBU589861:WBU589867 WLQ589861:WLQ589867 WVM589861:WVM589867 E655397:E655403 JA655397:JA655403 SW655397:SW655403 ACS655397:ACS655403 AMO655397:AMO655403 AWK655397:AWK655403 BGG655397:BGG655403 BQC655397:BQC655403 BZY655397:BZY655403 CJU655397:CJU655403 CTQ655397:CTQ655403 DDM655397:DDM655403 DNI655397:DNI655403 DXE655397:DXE655403 EHA655397:EHA655403 EQW655397:EQW655403 FAS655397:FAS655403 FKO655397:FKO655403 FUK655397:FUK655403 GEG655397:GEG655403 GOC655397:GOC655403 GXY655397:GXY655403 HHU655397:HHU655403 HRQ655397:HRQ655403 IBM655397:IBM655403 ILI655397:ILI655403 IVE655397:IVE655403 JFA655397:JFA655403 JOW655397:JOW655403 JYS655397:JYS655403 KIO655397:KIO655403 KSK655397:KSK655403 LCG655397:LCG655403 LMC655397:LMC655403 LVY655397:LVY655403 MFU655397:MFU655403 MPQ655397:MPQ655403 MZM655397:MZM655403 NJI655397:NJI655403 NTE655397:NTE655403 ODA655397:ODA655403 OMW655397:OMW655403 OWS655397:OWS655403 PGO655397:PGO655403 PQK655397:PQK655403 QAG655397:QAG655403 QKC655397:QKC655403 QTY655397:QTY655403 RDU655397:RDU655403 RNQ655397:RNQ655403 RXM655397:RXM655403 SHI655397:SHI655403 SRE655397:SRE655403 TBA655397:TBA655403 TKW655397:TKW655403 TUS655397:TUS655403 UEO655397:UEO655403 UOK655397:UOK655403 UYG655397:UYG655403 VIC655397:VIC655403 VRY655397:VRY655403 WBU655397:WBU655403 WLQ655397:WLQ655403 WVM655397:WVM655403 E720933:E720939 JA720933:JA720939 SW720933:SW720939 ACS720933:ACS720939 AMO720933:AMO720939 AWK720933:AWK720939 BGG720933:BGG720939 BQC720933:BQC720939 BZY720933:BZY720939 CJU720933:CJU720939 CTQ720933:CTQ720939 DDM720933:DDM720939 DNI720933:DNI720939 DXE720933:DXE720939 EHA720933:EHA720939 EQW720933:EQW720939 FAS720933:FAS720939 FKO720933:FKO720939 FUK720933:FUK720939 GEG720933:GEG720939 GOC720933:GOC720939 GXY720933:GXY720939 HHU720933:HHU720939 HRQ720933:HRQ720939 IBM720933:IBM720939 ILI720933:ILI720939 IVE720933:IVE720939 JFA720933:JFA720939 JOW720933:JOW720939 JYS720933:JYS720939 KIO720933:KIO720939 KSK720933:KSK720939 LCG720933:LCG720939 LMC720933:LMC720939 LVY720933:LVY720939 MFU720933:MFU720939 MPQ720933:MPQ720939 MZM720933:MZM720939 NJI720933:NJI720939 NTE720933:NTE720939 ODA720933:ODA720939 OMW720933:OMW720939 OWS720933:OWS720939 PGO720933:PGO720939 PQK720933:PQK720939 QAG720933:QAG720939 QKC720933:QKC720939 QTY720933:QTY720939 RDU720933:RDU720939 RNQ720933:RNQ720939 RXM720933:RXM720939 SHI720933:SHI720939 SRE720933:SRE720939 TBA720933:TBA720939 TKW720933:TKW720939 TUS720933:TUS720939 UEO720933:UEO720939 UOK720933:UOK720939 UYG720933:UYG720939 VIC720933:VIC720939 VRY720933:VRY720939 WBU720933:WBU720939 WLQ720933:WLQ720939 WVM720933:WVM720939 E786469:E786475 JA786469:JA786475 SW786469:SW786475 ACS786469:ACS786475 AMO786469:AMO786475 AWK786469:AWK786475 BGG786469:BGG786475 BQC786469:BQC786475 BZY786469:BZY786475 CJU786469:CJU786475 CTQ786469:CTQ786475 DDM786469:DDM786475 DNI786469:DNI786475 DXE786469:DXE786475 EHA786469:EHA786475 EQW786469:EQW786475 FAS786469:FAS786475 FKO786469:FKO786475 FUK786469:FUK786475 GEG786469:GEG786475 GOC786469:GOC786475 GXY786469:GXY786475 HHU786469:HHU786475 HRQ786469:HRQ786475 IBM786469:IBM786475 ILI786469:ILI786475 IVE786469:IVE786475 JFA786469:JFA786475 JOW786469:JOW786475 JYS786469:JYS786475 KIO786469:KIO786475 KSK786469:KSK786475 LCG786469:LCG786475 LMC786469:LMC786475 LVY786469:LVY786475 MFU786469:MFU786475 MPQ786469:MPQ786475 MZM786469:MZM786475 NJI786469:NJI786475 NTE786469:NTE786475 ODA786469:ODA786475 OMW786469:OMW786475 OWS786469:OWS786475 PGO786469:PGO786475 PQK786469:PQK786475 QAG786469:QAG786475 QKC786469:QKC786475 QTY786469:QTY786475 RDU786469:RDU786475 RNQ786469:RNQ786475 RXM786469:RXM786475 SHI786469:SHI786475 SRE786469:SRE786475 TBA786469:TBA786475 TKW786469:TKW786475 TUS786469:TUS786475 UEO786469:UEO786475 UOK786469:UOK786475 UYG786469:UYG786475 VIC786469:VIC786475 VRY786469:VRY786475 WBU786469:WBU786475 WLQ786469:WLQ786475 WVM786469:WVM786475 E852005:E852011 JA852005:JA852011 SW852005:SW852011 ACS852005:ACS852011 AMO852005:AMO852011 AWK852005:AWK852011 BGG852005:BGG852011 BQC852005:BQC852011 BZY852005:BZY852011 CJU852005:CJU852011 CTQ852005:CTQ852011 DDM852005:DDM852011 DNI852005:DNI852011 DXE852005:DXE852011 EHA852005:EHA852011 EQW852005:EQW852011 FAS852005:FAS852011 FKO852005:FKO852011 FUK852005:FUK852011 GEG852005:GEG852011 GOC852005:GOC852011 GXY852005:GXY852011 HHU852005:HHU852011 HRQ852005:HRQ852011 IBM852005:IBM852011 ILI852005:ILI852011 IVE852005:IVE852011 JFA852005:JFA852011 JOW852005:JOW852011 JYS852005:JYS852011 KIO852005:KIO852011 KSK852005:KSK852011 LCG852005:LCG852011 LMC852005:LMC852011 LVY852005:LVY852011 MFU852005:MFU852011 MPQ852005:MPQ852011 MZM852005:MZM852011 NJI852005:NJI852011 NTE852005:NTE852011 ODA852005:ODA852011 OMW852005:OMW852011 OWS852005:OWS852011 PGO852005:PGO852011 PQK852005:PQK852011 QAG852005:QAG852011 QKC852005:QKC852011 QTY852005:QTY852011 RDU852005:RDU852011 RNQ852005:RNQ852011 RXM852005:RXM852011 SHI852005:SHI852011 SRE852005:SRE852011 TBA852005:TBA852011 TKW852005:TKW852011 TUS852005:TUS852011 UEO852005:UEO852011 UOK852005:UOK852011 UYG852005:UYG852011 VIC852005:VIC852011 VRY852005:VRY852011 WBU852005:WBU852011 WLQ852005:WLQ852011 WVM852005:WVM852011 E917541:E917547 JA917541:JA917547 SW917541:SW917547 ACS917541:ACS917547 AMO917541:AMO917547 AWK917541:AWK917547 BGG917541:BGG917547 BQC917541:BQC917547 BZY917541:BZY917547 CJU917541:CJU917547 CTQ917541:CTQ917547 DDM917541:DDM917547 DNI917541:DNI917547 DXE917541:DXE917547 EHA917541:EHA917547 EQW917541:EQW917547 FAS917541:FAS917547 FKO917541:FKO917547 FUK917541:FUK917547 GEG917541:GEG917547 GOC917541:GOC917547 GXY917541:GXY917547 HHU917541:HHU917547 HRQ917541:HRQ917547 IBM917541:IBM917547 ILI917541:ILI917547 IVE917541:IVE917547 JFA917541:JFA917547 JOW917541:JOW917547 JYS917541:JYS917547 KIO917541:KIO917547 KSK917541:KSK917547 LCG917541:LCG917547 LMC917541:LMC917547 LVY917541:LVY917547 MFU917541:MFU917547 MPQ917541:MPQ917547 MZM917541:MZM917547 NJI917541:NJI917547 NTE917541:NTE917547 ODA917541:ODA917547 OMW917541:OMW917547 OWS917541:OWS917547 PGO917541:PGO917547 PQK917541:PQK917547 QAG917541:QAG917547 QKC917541:QKC917547 QTY917541:QTY917547 RDU917541:RDU917547 RNQ917541:RNQ917547 RXM917541:RXM917547 SHI917541:SHI917547 SRE917541:SRE917547 TBA917541:TBA917547 TKW917541:TKW917547 TUS917541:TUS917547 UEO917541:UEO917547 UOK917541:UOK917547 UYG917541:UYG917547 VIC917541:VIC917547 VRY917541:VRY917547 WBU917541:WBU917547 WLQ917541:WLQ917547 WVM917541:WVM917547 E983077:E983083 JA983077:JA983083 SW983077:SW983083 ACS983077:ACS983083 AMO983077:AMO983083 AWK983077:AWK983083 BGG983077:BGG983083 BQC983077:BQC983083 BZY983077:BZY983083 CJU983077:CJU983083 CTQ983077:CTQ983083 DDM983077:DDM983083 DNI983077:DNI983083 DXE983077:DXE983083 EHA983077:EHA983083 EQW983077:EQW983083 FAS983077:FAS983083 FKO983077:FKO983083 FUK983077:FUK983083 GEG983077:GEG983083 GOC983077:GOC983083 GXY983077:GXY983083 HHU983077:HHU983083 HRQ983077:HRQ983083 IBM983077:IBM983083 ILI983077:ILI983083 IVE983077:IVE983083 JFA983077:JFA983083 JOW983077:JOW983083 JYS983077:JYS983083 KIO983077:KIO983083 KSK983077:KSK983083 LCG983077:LCG983083 LMC983077:LMC983083 LVY983077:LVY983083 MFU983077:MFU983083 MPQ983077:MPQ983083 MZM983077:MZM983083 NJI983077:NJI983083 NTE983077:NTE983083 ODA983077:ODA983083 OMW983077:OMW983083 OWS983077:OWS983083 PGO983077:PGO983083 PQK983077:PQK983083 QAG983077:QAG983083 QKC983077:QKC983083 QTY983077:QTY983083 RDU983077:RDU983083 RNQ983077:RNQ983083 RXM983077:RXM983083 SHI983077:SHI983083 SRE983077:SRE983083 TBA983077:TBA983083 TKW983077:TKW983083 TUS983077:TUS983083 UEO983077:UEO983083 UOK983077:UOK983083 UYG983077:UYG983083 VIC983077:VIC983083 VRY983077:VRY983083 WBU983077:WBU983083 WLQ983077:WLQ983083 WVM983077:WVM983083 E19:E25 JA19:JA25 SW19:SW25 ACS19:ACS25 AMO19:AMO25 AWK19:AWK25 BGG19:BGG25 BQC19:BQC25 BZY19:BZY25 CJU19:CJU25 CTQ19:CTQ25 DDM19:DDM25 DNI19:DNI25 DXE19:DXE25 EHA19:EHA25 EQW19:EQW25 FAS19:FAS25 FKO19:FKO25 FUK19:FUK25 GEG19:GEG25 GOC19:GOC25 GXY19:GXY25 HHU19:HHU25 HRQ19:HRQ25 IBM19:IBM25 ILI19:ILI25 IVE19:IVE25 JFA19:JFA25 JOW19:JOW25 JYS19:JYS25 KIO19:KIO25 KSK19:KSK25 LCG19:LCG25 LMC19:LMC25 LVY19:LVY25 MFU19:MFU25 MPQ19:MPQ25 MZM19:MZM25 NJI19:NJI25 NTE19:NTE25 ODA19:ODA25 OMW19:OMW25 OWS19:OWS25 PGO19:PGO25 PQK19:PQK25 QAG19:QAG25 QKC19:QKC25 QTY19:QTY25 RDU19:RDU25 RNQ19:RNQ25 RXM19:RXM25 SHI19:SHI25 SRE19:SRE25 TBA19:TBA25 TKW19:TKW25 TUS19:TUS25 UEO19:UEO25 UOK19:UOK25 UYG19:UYG25 VIC19:VIC25 VRY19:VRY25 WBU19:WBU25 WLQ19:WLQ25 WVM19:WVM25 E65555:E65561 JA65555:JA65561 SW65555:SW65561 ACS65555:ACS65561 AMO65555:AMO65561 AWK65555:AWK65561 BGG65555:BGG65561 BQC65555:BQC65561 BZY65555:BZY65561 CJU65555:CJU65561 CTQ65555:CTQ65561 DDM65555:DDM65561 DNI65555:DNI65561 DXE65555:DXE65561 EHA65555:EHA65561 EQW65555:EQW65561 FAS65555:FAS65561 FKO65555:FKO65561 FUK65555:FUK65561 GEG65555:GEG65561 GOC65555:GOC65561 GXY65555:GXY65561 HHU65555:HHU65561 HRQ65555:HRQ65561 IBM65555:IBM65561 ILI65555:ILI65561 IVE65555:IVE65561 JFA65555:JFA65561 JOW65555:JOW65561 JYS65555:JYS65561 KIO65555:KIO65561 KSK65555:KSK65561 LCG65555:LCG65561 LMC65555:LMC65561 LVY65555:LVY65561 MFU65555:MFU65561 MPQ65555:MPQ65561 MZM65555:MZM65561 NJI65555:NJI65561 NTE65555:NTE65561 ODA65555:ODA65561 OMW65555:OMW65561 OWS65555:OWS65561 PGO65555:PGO65561 PQK65555:PQK65561 QAG65555:QAG65561 QKC65555:QKC65561 QTY65555:QTY65561 RDU65555:RDU65561 RNQ65555:RNQ65561 RXM65555:RXM65561 SHI65555:SHI65561 SRE65555:SRE65561 TBA65555:TBA65561 TKW65555:TKW65561 TUS65555:TUS65561 UEO65555:UEO65561 UOK65555:UOK65561 UYG65555:UYG65561 VIC65555:VIC65561 VRY65555:VRY65561 WBU65555:WBU65561 WLQ65555:WLQ65561 WVM65555:WVM65561 E131091:E131097 JA131091:JA131097 SW131091:SW131097 ACS131091:ACS131097 AMO131091:AMO131097 AWK131091:AWK131097 BGG131091:BGG131097 BQC131091:BQC131097 BZY131091:BZY131097 CJU131091:CJU131097 CTQ131091:CTQ131097 DDM131091:DDM131097 DNI131091:DNI131097 DXE131091:DXE131097 EHA131091:EHA131097 EQW131091:EQW131097 FAS131091:FAS131097 FKO131091:FKO131097 FUK131091:FUK131097 GEG131091:GEG131097 GOC131091:GOC131097 GXY131091:GXY131097 HHU131091:HHU131097 HRQ131091:HRQ131097 IBM131091:IBM131097 ILI131091:ILI131097 IVE131091:IVE131097 JFA131091:JFA131097 JOW131091:JOW131097 JYS131091:JYS131097 KIO131091:KIO131097 KSK131091:KSK131097 LCG131091:LCG131097 LMC131091:LMC131097 LVY131091:LVY131097 MFU131091:MFU131097 MPQ131091:MPQ131097 MZM131091:MZM131097 NJI131091:NJI131097 NTE131091:NTE131097 ODA131091:ODA131097 OMW131091:OMW131097 OWS131091:OWS131097 PGO131091:PGO131097 PQK131091:PQK131097 QAG131091:QAG131097 QKC131091:QKC131097 QTY131091:QTY131097 RDU131091:RDU131097 RNQ131091:RNQ131097 RXM131091:RXM131097 SHI131091:SHI131097 SRE131091:SRE131097 TBA131091:TBA131097 TKW131091:TKW131097 TUS131091:TUS131097 UEO131091:UEO131097 UOK131091:UOK131097 UYG131091:UYG131097 VIC131091:VIC131097 VRY131091:VRY131097 WBU131091:WBU131097 WLQ131091:WLQ131097 WVM131091:WVM131097 E196627:E196633 JA196627:JA196633 SW196627:SW196633 ACS196627:ACS196633 AMO196627:AMO196633 AWK196627:AWK196633 BGG196627:BGG196633 BQC196627:BQC196633 BZY196627:BZY196633 CJU196627:CJU196633 CTQ196627:CTQ196633 DDM196627:DDM196633 DNI196627:DNI196633 DXE196627:DXE196633 EHA196627:EHA196633 EQW196627:EQW196633 FAS196627:FAS196633 FKO196627:FKO196633 FUK196627:FUK196633 GEG196627:GEG196633 GOC196627:GOC196633 GXY196627:GXY196633 HHU196627:HHU196633 HRQ196627:HRQ196633 IBM196627:IBM196633 ILI196627:ILI196633 IVE196627:IVE196633 JFA196627:JFA196633 JOW196627:JOW196633 JYS196627:JYS196633 KIO196627:KIO196633 KSK196627:KSK196633 LCG196627:LCG196633 LMC196627:LMC196633 LVY196627:LVY196633 MFU196627:MFU196633 MPQ196627:MPQ196633 MZM196627:MZM196633 NJI196627:NJI196633 NTE196627:NTE196633 ODA196627:ODA196633 OMW196627:OMW196633 OWS196627:OWS196633 PGO196627:PGO196633 PQK196627:PQK196633 QAG196627:QAG196633 QKC196627:QKC196633 QTY196627:QTY196633 RDU196627:RDU196633 RNQ196627:RNQ196633 RXM196627:RXM196633 SHI196627:SHI196633 SRE196627:SRE196633 TBA196627:TBA196633 TKW196627:TKW196633 TUS196627:TUS196633 UEO196627:UEO196633 UOK196627:UOK196633 UYG196627:UYG196633 VIC196627:VIC196633 VRY196627:VRY196633 WBU196627:WBU196633 WLQ196627:WLQ196633 WVM196627:WVM196633 E262163:E262169 JA262163:JA262169 SW262163:SW262169 ACS262163:ACS262169 AMO262163:AMO262169 AWK262163:AWK262169 BGG262163:BGG262169 BQC262163:BQC262169 BZY262163:BZY262169 CJU262163:CJU262169 CTQ262163:CTQ262169 DDM262163:DDM262169 DNI262163:DNI262169 DXE262163:DXE262169 EHA262163:EHA262169 EQW262163:EQW262169 FAS262163:FAS262169 FKO262163:FKO262169 FUK262163:FUK262169 GEG262163:GEG262169 GOC262163:GOC262169 GXY262163:GXY262169 HHU262163:HHU262169 HRQ262163:HRQ262169 IBM262163:IBM262169 ILI262163:ILI262169 IVE262163:IVE262169 JFA262163:JFA262169 JOW262163:JOW262169 JYS262163:JYS262169 KIO262163:KIO262169 KSK262163:KSK262169 LCG262163:LCG262169 LMC262163:LMC262169 LVY262163:LVY262169 MFU262163:MFU262169 MPQ262163:MPQ262169 MZM262163:MZM262169 NJI262163:NJI262169 NTE262163:NTE262169 ODA262163:ODA262169 OMW262163:OMW262169 OWS262163:OWS262169 PGO262163:PGO262169 PQK262163:PQK262169 QAG262163:QAG262169 QKC262163:QKC262169 QTY262163:QTY262169 RDU262163:RDU262169 RNQ262163:RNQ262169 RXM262163:RXM262169 SHI262163:SHI262169 SRE262163:SRE262169 TBA262163:TBA262169 TKW262163:TKW262169 TUS262163:TUS262169 UEO262163:UEO262169 UOK262163:UOK262169 UYG262163:UYG262169 VIC262163:VIC262169 VRY262163:VRY262169 WBU262163:WBU262169 WLQ262163:WLQ262169 WVM262163:WVM262169 E327699:E327705 JA327699:JA327705 SW327699:SW327705 ACS327699:ACS327705 AMO327699:AMO327705 AWK327699:AWK327705 BGG327699:BGG327705 BQC327699:BQC327705 BZY327699:BZY327705 CJU327699:CJU327705 CTQ327699:CTQ327705 DDM327699:DDM327705 DNI327699:DNI327705 DXE327699:DXE327705 EHA327699:EHA327705 EQW327699:EQW327705 FAS327699:FAS327705 FKO327699:FKO327705 FUK327699:FUK327705 GEG327699:GEG327705 GOC327699:GOC327705 GXY327699:GXY327705 HHU327699:HHU327705 HRQ327699:HRQ327705 IBM327699:IBM327705 ILI327699:ILI327705 IVE327699:IVE327705 JFA327699:JFA327705 JOW327699:JOW327705 JYS327699:JYS327705 KIO327699:KIO327705 KSK327699:KSK327705 LCG327699:LCG327705 LMC327699:LMC327705 LVY327699:LVY327705 MFU327699:MFU327705 MPQ327699:MPQ327705 MZM327699:MZM327705 NJI327699:NJI327705 NTE327699:NTE327705 ODA327699:ODA327705 OMW327699:OMW327705 OWS327699:OWS327705 PGO327699:PGO327705 PQK327699:PQK327705 QAG327699:QAG327705 QKC327699:QKC327705 QTY327699:QTY327705 RDU327699:RDU327705 RNQ327699:RNQ327705 RXM327699:RXM327705 SHI327699:SHI327705 SRE327699:SRE327705 TBA327699:TBA327705 TKW327699:TKW327705 TUS327699:TUS327705 UEO327699:UEO327705 UOK327699:UOK327705 UYG327699:UYG327705 VIC327699:VIC327705 VRY327699:VRY327705 WBU327699:WBU327705 WLQ327699:WLQ327705 WVM327699:WVM327705 E393235:E393241 JA393235:JA393241 SW393235:SW393241 ACS393235:ACS393241 AMO393235:AMO393241 AWK393235:AWK393241 BGG393235:BGG393241 BQC393235:BQC393241 BZY393235:BZY393241 CJU393235:CJU393241 CTQ393235:CTQ393241 DDM393235:DDM393241 DNI393235:DNI393241 DXE393235:DXE393241 EHA393235:EHA393241 EQW393235:EQW393241 FAS393235:FAS393241 FKO393235:FKO393241 FUK393235:FUK393241 GEG393235:GEG393241 GOC393235:GOC393241 GXY393235:GXY393241 HHU393235:HHU393241 HRQ393235:HRQ393241 IBM393235:IBM393241 ILI393235:ILI393241 IVE393235:IVE393241 JFA393235:JFA393241 JOW393235:JOW393241 JYS393235:JYS393241 KIO393235:KIO393241 KSK393235:KSK393241 LCG393235:LCG393241 LMC393235:LMC393241 LVY393235:LVY393241 MFU393235:MFU393241 MPQ393235:MPQ393241 MZM393235:MZM393241 NJI393235:NJI393241 NTE393235:NTE393241 ODA393235:ODA393241 OMW393235:OMW393241 OWS393235:OWS393241 PGO393235:PGO393241 PQK393235:PQK393241 QAG393235:QAG393241 QKC393235:QKC393241 QTY393235:QTY393241 RDU393235:RDU393241 RNQ393235:RNQ393241 RXM393235:RXM393241 SHI393235:SHI393241 SRE393235:SRE393241 TBA393235:TBA393241 TKW393235:TKW393241 TUS393235:TUS393241 UEO393235:UEO393241 UOK393235:UOK393241 UYG393235:UYG393241 VIC393235:VIC393241 VRY393235:VRY393241 WBU393235:WBU393241 WLQ393235:WLQ393241 WVM393235:WVM393241 E458771:E458777 JA458771:JA458777 SW458771:SW458777 ACS458771:ACS458777 AMO458771:AMO458777 AWK458771:AWK458777 BGG458771:BGG458777 BQC458771:BQC458777 BZY458771:BZY458777 CJU458771:CJU458777 CTQ458771:CTQ458777 DDM458771:DDM458777 DNI458771:DNI458777 DXE458771:DXE458777 EHA458771:EHA458777 EQW458771:EQW458777 FAS458771:FAS458777 FKO458771:FKO458777 FUK458771:FUK458777 GEG458771:GEG458777 GOC458771:GOC458777 GXY458771:GXY458777 HHU458771:HHU458777 HRQ458771:HRQ458777 IBM458771:IBM458777 ILI458771:ILI458777 IVE458771:IVE458777 JFA458771:JFA458777 JOW458771:JOW458777 JYS458771:JYS458777 KIO458771:KIO458777 KSK458771:KSK458777 LCG458771:LCG458777 LMC458771:LMC458777 LVY458771:LVY458777 MFU458771:MFU458777 MPQ458771:MPQ458777 MZM458771:MZM458777 NJI458771:NJI458777 NTE458771:NTE458777 ODA458771:ODA458777 OMW458771:OMW458777 OWS458771:OWS458777 PGO458771:PGO458777 PQK458771:PQK458777 QAG458771:QAG458777 QKC458771:QKC458777 QTY458771:QTY458777 RDU458771:RDU458777 RNQ458771:RNQ458777 RXM458771:RXM458777 SHI458771:SHI458777 SRE458771:SRE458777 TBA458771:TBA458777 TKW458771:TKW458777 TUS458771:TUS458777 UEO458771:UEO458777 UOK458771:UOK458777 UYG458771:UYG458777 VIC458771:VIC458777 VRY458771:VRY458777 WBU458771:WBU458777 WLQ458771:WLQ458777 WVM458771:WVM458777 E524307:E524313 JA524307:JA524313 SW524307:SW524313 ACS524307:ACS524313 AMO524307:AMO524313 AWK524307:AWK524313 BGG524307:BGG524313 BQC524307:BQC524313 BZY524307:BZY524313 CJU524307:CJU524313 CTQ524307:CTQ524313 DDM524307:DDM524313 DNI524307:DNI524313 DXE524307:DXE524313 EHA524307:EHA524313 EQW524307:EQW524313 FAS524307:FAS524313 FKO524307:FKO524313 FUK524307:FUK524313 GEG524307:GEG524313 GOC524307:GOC524313 GXY524307:GXY524313 HHU524307:HHU524313 HRQ524307:HRQ524313 IBM524307:IBM524313 ILI524307:ILI524313 IVE524307:IVE524313 JFA524307:JFA524313 JOW524307:JOW524313 JYS524307:JYS524313 KIO524307:KIO524313 KSK524307:KSK524313 LCG524307:LCG524313 LMC524307:LMC524313 LVY524307:LVY524313 MFU524307:MFU524313 MPQ524307:MPQ524313 MZM524307:MZM524313 NJI524307:NJI524313 NTE524307:NTE524313 ODA524307:ODA524313 OMW524307:OMW524313 OWS524307:OWS524313 PGO524307:PGO524313 PQK524307:PQK524313 QAG524307:QAG524313 QKC524307:QKC524313 QTY524307:QTY524313 RDU524307:RDU524313 RNQ524307:RNQ524313 RXM524307:RXM524313 SHI524307:SHI524313 SRE524307:SRE524313 TBA524307:TBA524313 TKW524307:TKW524313 TUS524307:TUS524313 UEO524307:UEO524313 UOK524307:UOK524313 UYG524307:UYG524313 VIC524307:VIC524313 VRY524307:VRY524313 WBU524307:WBU524313 WLQ524307:WLQ524313 WVM524307:WVM524313 E589843:E589849 JA589843:JA589849 SW589843:SW589849 ACS589843:ACS589849 AMO589843:AMO589849 AWK589843:AWK589849 BGG589843:BGG589849 BQC589843:BQC589849 BZY589843:BZY589849 CJU589843:CJU589849 CTQ589843:CTQ589849 DDM589843:DDM589849 DNI589843:DNI589849 DXE589843:DXE589849 EHA589843:EHA589849 EQW589843:EQW589849 FAS589843:FAS589849 FKO589843:FKO589849 FUK589843:FUK589849 GEG589843:GEG589849 GOC589843:GOC589849 GXY589843:GXY589849 HHU589843:HHU589849 HRQ589843:HRQ589849 IBM589843:IBM589849 ILI589843:ILI589849 IVE589843:IVE589849 JFA589843:JFA589849 JOW589843:JOW589849 JYS589843:JYS589849 KIO589843:KIO589849 KSK589843:KSK589849 LCG589843:LCG589849 LMC589843:LMC589849 LVY589843:LVY589849 MFU589843:MFU589849 MPQ589843:MPQ589849 MZM589843:MZM589849 NJI589843:NJI589849 NTE589843:NTE589849 ODA589843:ODA589849 OMW589843:OMW589849 OWS589843:OWS589849 PGO589843:PGO589849 PQK589843:PQK589849 QAG589843:QAG589849 QKC589843:QKC589849 QTY589843:QTY589849 RDU589843:RDU589849 RNQ589843:RNQ589849 RXM589843:RXM589849 SHI589843:SHI589849 SRE589843:SRE589849 TBA589843:TBA589849 TKW589843:TKW589849 TUS589843:TUS589849 UEO589843:UEO589849 UOK589843:UOK589849 UYG589843:UYG589849 VIC589843:VIC589849 VRY589843:VRY589849 WBU589843:WBU589849 WLQ589843:WLQ589849 WVM589843:WVM589849 E655379:E655385 JA655379:JA655385 SW655379:SW655385 ACS655379:ACS655385 AMO655379:AMO655385 AWK655379:AWK655385 BGG655379:BGG655385 BQC655379:BQC655385 BZY655379:BZY655385 CJU655379:CJU655385 CTQ655379:CTQ655385 DDM655379:DDM655385 DNI655379:DNI655385 DXE655379:DXE655385 EHA655379:EHA655385 EQW655379:EQW655385 FAS655379:FAS655385 FKO655379:FKO655385 FUK655379:FUK655385 GEG655379:GEG655385 GOC655379:GOC655385 GXY655379:GXY655385 HHU655379:HHU655385 HRQ655379:HRQ655385 IBM655379:IBM655385 ILI655379:ILI655385 IVE655379:IVE655385 JFA655379:JFA655385 JOW655379:JOW655385 JYS655379:JYS655385 KIO655379:KIO655385 KSK655379:KSK655385 LCG655379:LCG655385 LMC655379:LMC655385 LVY655379:LVY655385 MFU655379:MFU655385 MPQ655379:MPQ655385 MZM655379:MZM655385 NJI655379:NJI655385 NTE655379:NTE655385 ODA655379:ODA655385 OMW655379:OMW655385 OWS655379:OWS655385 PGO655379:PGO655385 PQK655379:PQK655385 QAG655379:QAG655385 QKC655379:QKC655385 QTY655379:QTY655385 RDU655379:RDU655385 RNQ655379:RNQ655385 RXM655379:RXM655385 SHI655379:SHI655385 SRE655379:SRE655385 TBA655379:TBA655385 TKW655379:TKW655385 TUS655379:TUS655385 UEO655379:UEO655385 UOK655379:UOK655385 UYG655379:UYG655385 VIC655379:VIC655385 VRY655379:VRY655385 WBU655379:WBU655385 WLQ655379:WLQ655385 WVM655379:WVM655385 E720915:E720921 JA720915:JA720921 SW720915:SW720921 ACS720915:ACS720921 AMO720915:AMO720921 AWK720915:AWK720921 BGG720915:BGG720921 BQC720915:BQC720921 BZY720915:BZY720921 CJU720915:CJU720921 CTQ720915:CTQ720921 DDM720915:DDM720921 DNI720915:DNI720921 DXE720915:DXE720921 EHA720915:EHA720921 EQW720915:EQW720921 FAS720915:FAS720921 FKO720915:FKO720921 FUK720915:FUK720921 GEG720915:GEG720921 GOC720915:GOC720921 GXY720915:GXY720921 HHU720915:HHU720921 HRQ720915:HRQ720921 IBM720915:IBM720921 ILI720915:ILI720921 IVE720915:IVE720921 JFA720915:JFA720921 JOW720915:JOW720921 JYS720915:JYS720921 KIO720915:KIO720921 KSK720915:KSK720921 LCG720915:LCG720921 LMC720915:LMC720921 LVY720915:LVY720921 MFU720915:MFU720921 MPQ720915:MPQ720921 MZM720915:MZM720921 NJI720915:NJI720921 NTE720915:NTE720921 ODA720915:ODA720921 OMW720915:OMW720921 OWS720915:OWS720921 PGO720915:PGO720921 PQK720915:PQK720921 QAG720915:QAG720921 QKC720915:QKC720921 QTY720915:QTY720921 RDU720915:RDU720921 RNQ720915:RNQ720921 RXM720915:RXM720921 SHI720915:SHI720921 SRE720915:SRE720921 TBA720915:TBA720921 TKW720915:TKW720921 TUS720915:TUS720921 UEO720915:UEO720921 UOK720915:UOK720921 UYG720915:UYG720921 VIC720915:VIC720921 VRY720915:VRY720921 WBU720915:WBU720921 WLQ720915:WLQ720921 WVM720915:WVM720921 E786451:E786457 JA786451:JA786457 SW786451:SW786457 ACS786451:ACS786457 AMO786451:AMO786457 AWK786451:AWK786457 BGG786451:BGG786457 BQC786451:BQC786457 BZY786451:BZY786457 CJU786451:CJU786457 CTQ786451:CTQ786457 DDM786451:DDM786457 DNI786451:DNI786457 DXE786451:DXE786457 EHA786451:EHA786457 EQW786451:EQW786457 FAS786451:FAS786457 FKO786451:FKO786457 FUK786451:FUK786457 GEG786451:GEG786457 GOC786451:GOC786457 GXY786451:GXY786457 HHU786451:HHU786457 HRQ786451:HRQ786457 IBM786451:IBM786457 ILI786451:ILI786457 IVE786451:IVE786457 JFA786451:JFA786457 JOW786451:JOW786457 JYS786451:JYS786457 KIO786451:KIO786457 KSK786451:KSK786457 LCG786451:LCG786457 LMC786451:LMC786457 LVY786451:LVY786457 MFU786451:MFU786457 MPQ786451:MPQ786457 MZM786451:MZM786457 NJI786451:NJI786457 NTE786451:NTE786457 ODA786451:ODA786457 OMW786451:OMW786457 OWS786451:OWS786457 PGO786451:PGO786457 PQK786451:PQK786457 QAG786451:QAG786457 QKC786451:QKC786457 QTY786451:QTY786457 RDU786451:RDU786457 RNQ786451:RNQ786457 RXM786451:RXM786457 SHI786451:SHI786457 SRE786451:SRE786457 TBA786451:TBA786457 TKW786451:TKW786457 TUS786451:TUS786457 UEO786451:UEO786457 UOK786451:UOK786457 UYG786451:UYG786457 VIC786451:VIC786457 VRY786451:VRY786457 WBU786451:WBU786457 WLQ786451:WLQ786457 WVM786451:WVM786457 E851987:E851993 JA851987:JA851993 SW851987:SW851993 ACS851987:ACS851993 AMO851987:AMO851993 AWK851987:AWK851993 BGG851987:BGG851993 BQC851987:BQC851993 BZY851987:BZY851993 CJU851987:CJU851993 CTQ851987:CTQ851993 DDM851987:DDM851993 DNI851987:DNI851993 DXE851987:DXE851993 EHA851987:EHA851993 EQW851987:EQW851993 FAS851987:FAS851993 FKO851987:FKO851993 FUK851987:FUK851993 GEG851987:GEG851993 GOC851987:GOC851993 GXY851987:GXY851993 HHU851987:HHU851993 HRQ851987:HRQ851993 IBM851987:IBM851993 ILI851987:ILI851993 IVE851987:IVE851993 JFA851987:JFA851993 JOW851987:JOW851993 JYS851987:JYS851993 KIO851987:KIO851993 KSK851987:KSK851993 LCG851987:LCG851993 LMC851987:LMC851993 LVY851987:LVY851993 MFU851987:MFU851993 MPQ851987:MPQ851993 MZM851987:MZM851993 NJI851987:NJI851993 NTE851987:NTE851993 ODA851987:ODA851993 OMW851987:OMW851993 OWS851987:OWS851993 PGO851987:PGO851993 PQK851987:PQK851993 QAG851987:QAG851993 QKC851987:QKC851993 QTY851987:QTY851993 RDU851987:RDU851993 RNQ851987:RNQ851993 RXM851987:RXM851993 SHI851987:SHI851993 SRE851987:SRE851993 TBA851987:TBA851993 TKW851987:TKW851993 TUS851987:TUS851993 UEO851987:UEO851993 UOK851987:UOK851993 UYG851987:UYG851993 VIC851987:VIC851993 VRY851987:VRY851993 WBU851987:WBU851993 WLQ851987:WLQ851993 WVM851987:WVM851993 E917523:E917529 JA917523:JA917529 SW917523:SW917529 ACS917523:ACS917529 AMO917523:AMO917529 AWK917523:AWK917529 BGG917523:BGG917529 BQC917523:BQC917529 BZY917523:BZY917529 CJU917523:CJU917529 CTQ917523:CTQ917529 DDM917523:DDM917529 DNI917523:DNI917529 DXE917523:DXE917529 EHA917523:EHA917529 EQW917523:EQW917529 FAS917523:FAS917529 FKO917523:FKO917529 FUK917523:FUK917529 GEG917523:GEG917529 GOC917523:GOC917529 GXY917523:GXY917529 HHU917523:HHU917529 HRQ917523:HRQ917529 IBM917523:IBM917529 ILI917523:ILI917529 IVE917523:IVE917529 JFA917523:JFA917529 JOW917523:JOW917529 JYS917523:JYS917529 KIO917523:KIO917529 KSK917523:KSK917529 LCG917523:LCG917529 LMC917523:LMC917529 LVY917523:LVY917529 MFU917523:MFU917529 MPQ917523:MPQ917529 MZM917523:MZM917529 NJI917523:NJI917529 NTE917523:NTE917529 ODA917523:ODA917529 OMW917523:OMW917529 OWS917523:OWS917529 PGO917523:PGO917529 PQK917523:PQK917529 QAG917523:QAG917529 QKC917523:QKC917529 QTY917523:QTY917529 RDU917523:RDU917529 RNQ917523:RNQ917529 RXM917523:RXM917529 SHI917523:SHI917529 SRE917523:SRE917529 TBA917523:TBA917529 TKW917523:TKW917529 TUS917523:TUS917529 UEO917523:UEO917529 UOK917523:UOK917529 UYG917523:UYG917529 VIC917523:VIC917529 VRY917523:VRY917529 WBU917523:WBU917529 WLQ917523:WLQ917529 WVM917523:WVM917529 E983059:E983065 JA983059:JA983065 SW983059:SW983065 ACS983059:ACS983065 AMO983059:AMO983065 AWK983059:AWK983065 BGG983059:BGG983065 BQC983059:BQC983065 BZY983059:BZY983065 CJU983059:CJU983065 CTQ983059:CTQ983065 DDM983059:DDM983065 DNI983059:DNI983065 DXE983059:DXE983065 EHA983059:EHA983065 EQW983059:EQW983065 FAS983059:FAS983065 FKO983059:FKO983065 FUK983059:FUK983065 GEG983059:GEG983065 GOC983059:GOC983065 GXY983059:GXY983065 HHU983059:HHU983065 HRQ983059:HRQ983065 IBM983059:IBM983065 ILI983059:ILI983065 IVE983059:IVE983065 JFA983059:JFA983065 JOW983059:JOW983065 JYS983059:JYS983065 KIO983059:KIO983065 KSK983059:KSK983065 LCG983059:LCG983065 LMC983059:LMC983065 LVY983059:LVY983065 MFU983059:MFU983065 MPQ983059:MPQ983065 MZM983059:MZM983065 NJI983059:NJI983065 NTE983059:NTE983065 ODA983059:ODA983065 OMW983059:OMW983065 OWS983059:OWS983065 PGO983059:PGO983065 PQK983059:PQK983065 QAG983059:QAG983065 QKC983059:QKC983065 QTY983059:QTY983065 RDU983059:RDU983065 RNQ983059:RNQ983065 RXM983059:RXM983065 SHI983059:SHI983065 SRE983059:SRE983065 TBA983059:TBA983065 TKW983059:TKW983065 TUS983059:TUS983065 UEO983059:UEO983065 UOK983059:UOK983065 UYG983059:UYG983065 VIC983059:VIC983065 VRY983059:VRY983065 WBU983059:WBU983065 WLQ983059:WLQ983065 WVM983059:WVM983065 E28:E34 JA28:JA34 SW28:SW34 ACS28:ACS34 AMO28:AMO34 AWK28:AWK34 BGG28:BGG34 BQC28:BQC34 BZY28:BZY34 CJU28:CJU34 CTQ28:CTQ34 DDM28:DDM34 DNI28:DNI34 DXE28:DXE34 EHA28:EHA34 EQW28:EQW34 FAS28:FAS34 FKO28:FKO34 FUK28:FUK34 GEG28:GEG34 GOC28:GOC34 GXY28:GXY34 HHU28:HHU34 HRQ28:HRQ34 IBM28:IBM34 ILI28:ILI34 IVE28:IVE34 JFA28:JFA34 JOW28:JOW34 JYS28:JYS34 KIO28:KIO34 KSK28:KSK34 LCG28:LCG34 LMC28:LMC34 LVY28:LVY34 MFU28:MFU34 MPQ28:MPQ34 MZM28:MZM34 NJI28:NJI34 NTE28:NTE34 ODA28:ODA34 OMW28:OMW34 OWS28:OWS34 PGO28:PGO34 PQK28:PQK34 QAG28:QAG34 QKC28:QKC34 QTY28:QTY34 RDU28:RDU34 RNQ28:RNQ34 RXM28:RXM34 SHI28:SHI34 SRE28:SRE34 TBA28:TBA34 TKW28:TKW34 TUS28:TUS34 UEO28:UEO34 UOK28:UOK34 UYG28:UYG34 VIC28:VIC34 VRY28:VRY34 WBU28:WBU34 WLQ28:WLQ34 WVM28:WVM34 E65564:E65570 JA65564:JA65570 SW65564:SW65570 ACS65564:ACS65570 AMO65564:AMO65570 AWK65564:AWK65570 BGG65564:BGG65570 BQC65564:BQC65570 BZY65564:BZY65570 CJU65564:CJU65570 CTQ65564:CTQ65570 DDM65564:DDM65570 DNI65564:DNI65570 DXE65564:DXE65570 EHA65564:EHA65570 EQW65564:EQW65570 FAS65564:FAS65570 FKO65564:FKO65570 FUK65564:FUK65570 GEG65564:GEG65570 GOC65564:GOC65570 GXY65564:GXY65570 HHU65564:HHU65570 HRQ65564:HRQ65570 IBM65564:IBM65570 ILI65564:ILI65570 IVE65564:IVE65570 JFA65564:JFA65570 JOW65564:JOW65570 JYS65564:JYS65570 KIO65564:KIO65570 KSK65564:KSK65570 LCG65564:LCG65570 LMC65564:LMC65570 LVY65564:LVY65570 MFU65564:MFU65570 MPQ65564:MPQ65570 MZM65564:MZM65570 NJI65564:NJI65570 NTE65564:NTE65570 ODA65564:ODA65570 OMW65564:OMW65570 OWS65564:OWS65570 PGO65564:PGO65570 PQK65564:PQK65570 QAG65564:QAG65570 QKC65564:QKC65570 QTY65564:QTY65570 RDU65564:RDU65570 RNQ65564:RNQ65570 RXM65564:RXM65570 SHI65564:SHI65570 SRE65564:SRE65570 TBA65564:TBA65570 TKW65564:TKW65570 TUS65564:TUS65570 UEO65564:UEO65570 UOK65564:UOK65570 UYG65564:UYG65570 VIC65564:VIC65570 VRY65564:VRY65570 WBU65564:WBU65570 WLQ65564:WLQ65570 WVM65564:WVM65570 E131100:E131106 JA131100:JA131106 SW131100:SW131106 ACS131100:ACS131106 AMO131100:AMO131106 AWK131100:AWK131106 BGG131100:BGG131106 BQC131100:BQC131106 BZY131100:BZY131106 CJU131100:CJU131106 CTQ131100:CTQ131106 DDM131100:DDM131106 DNI131100:DNI131106 DXE131100:DXE131106 EHA131100:EHA131106 EQW131100:EQW131106 FAS131100:FAS131106 FKO131100:FKO131106 FUK131100:FUK131106 GEG131100:GEG131106 GOC131100:GOC131106 GXY131100:GXY131106 HHU131100:HHU131106 HRQ131100:HRQ131106 IBM131100:IBM131106 ILI131100:ILI131106 IVE131100:IVE131106 JFA131100:JFA131106 JOW131100:JOW131106 JYS131100:JYS131106 KIO131100:KIO131106 KSK131100:KSK131106 LCG131100:LCG131106 LMC131100:LMC131106 LVY131100:LVY131106 MFU131100:MFU131106 MPQ131100:MPQ131106 MZM131100:MZM131106 NJI131100:NJI131106 NTE131100:NTE131106 ODA131100:ODA131106 OMW131100:OMW131106 OWS131100:OWS131106 PGO131100:PGO131106 PQK131100:PQK131106 QAG131100:QAG131106 QKC131100:QKC131106 QTY131100:QTY131106 RDU131100:RDU131106 RNQ131100:RNQ131106 RXM131100:RXM131106 SHI131100:SHI131106 SRE131100:SRE131106 TBA131100:TBA131106 TKW131100:TKW131106 TUS131100:TUS131106 UEO131100:UEO131106 UOK131100:UOK131106 UYG131100:UYG131106 VIC131100:VIC131106 VRY131100:VRY131106 WBU131100:WBU131106 WLQ131100:WLQ131106 WVM131100:WVM131106 E196636:E196642 JA196636:JA196642 SW196636:SW196642 ACS196636:ACS196642 AMO196636:AMO196642 AWK196636:AWK196642 BGG196636:BGG196642 BQC196636:BQC196642 BZY196636:BZY196642 CJU196636:CJU196642 CTQ196636:CTQ196642 DDM196636:DDM196642 DNI196636:DNI196642 DXE196636:DXE196642 EHA196636:EHA196642 EQW196636:EQW196642 FAS196636:FAS196642 FKO196636:FKO196642 FUK196636:FUK196642 GEG196636:GEG196642 GOC196636:GOC196642 GXY196636:GXY196642 HHU196636:HHU196642 HRQ196636:HRQ196642 IBM196636:IBM196642 ILI196636:ILI196642 IVE196636:IVE196642 JFA196636:JFA196642 JOW196636:JOW196642 JYS196636:JYS196642 KIO196636:KIO196642 KSK196636:KSK196642 LCG196636:LCG196642 LMC196636:LMC196642 LVY196636:LVY196642 MFU196636:MFU196642 MPQ196636:MPQ196642 MZM196636:MZM196642 NJI196636:NJI196642 NTE196636:NTE196642 ODA196636:ODA196642 OMW196636:OMW196642 OWS196636:OWS196642 PGO196636:PGO196642 PQK196636:PQK196642 QAG196636:QAG196642 QKC196636:QKC196642 QTY196636:QTY196642 RDU196636:RDU196642 RNQ196636:RNQ196642 RXM196636:RXM196642 SHI196636:SHI196642 SRE196636:SRE196642 TBA196636:TBA196642 TKW196636:TKW196642 TUS196636:TUS196642 UEO196636:UEO196642 UOK196636:UOK196642 UYG196636:UYG196642 VIC196636:VIC196642 VRY196636:VRY196642 WBU196636:WBU196642 WLQ196636:WLQ196642 WVM196636:WVM196642 E262172:E262178 JA262172:JA262178 SW262172:SW262178 ACS262172:ACS262178 AMO262172:AMO262178 AWK262172:AWK262178 BGG262172:BGG262178 BQC262172:BQC262178 BZY262172:BZY262178 CJU262172:CJU262178 CTQ262172:CTQ262178 DDM262172:DDM262178 DNI262172:DNI262178 DXE262172:DXE262178 EHA262172:EHA262178 EQW262172:EQW262178 FAS262172:FAS262178 FKO262172:FKO262178 FUK262172:FUK262178 GEG262172:GEG262178 GOC262172:GOC262178 GXY262172:GXY262178 HHU262172:HHU262178 HRQ262172:HRQ262178 IBM262172:IBM262178 ILI262172:ILI262178 IVE262172:IVE262178 JFA262172:JFA262178 JOW262172:JOW262178 JYS262172:JYS262178 KIO262172:KIO262178 KSK262172:KSK262178 LCG262172:LCG262178 LMC262172:LMC262178 LVY262172:LVY262178 MFU262172:MFU262178 MPQ262172:MPQ262178 MZM262172:MZM262178 NJI262172:NJI262178 NTE262172:NTE262178 ODA262172:ODA262178 OMW262172:OMW262178 OWS262172:OWS262178 PGO262172:PGO262178 PQK262172:PQK262178 QAG262172:QAG262178 QKC262172:QKC262178 QTY262172:QTY262178 RDU262172:RDU262178 RNQ262172:RNQ262178 RXM262172:RXM262178 SHI262172:SHI262178 SRE262172:SRE262178 TBA262172:TBA262178 TKW262172:TKW262178 TUS262172:TUS262178 UEO262172:UEO262178 UOK262172:UOK262178 UYG262172:UYG262178 VIC262172:VIC262178 VRY262172:VRY262178 WBU262172:WBU262178 WLQ262172:WLQ262178 WVM262172:WVM262178 E327708:E327714 JA327708:JA327714 SW327708:SW327714 ACS327708:ACS327714 AMO327708:AMO327714 AWK327708:AWK327714 BGG327708:BGG327714 BQC327708:BQC327714 BZY327708:BZY327714 CJU327708:CJU327714 CTQ327708:CTQ327714 DDM327708:DDM327714 DNI327708:DNI327714 DXE327708:DXE327714 EHA327708:EHA327714 EQW327708:EQW327714 FAS327708:FAS327714 FKO327708:FKO327714 FUK327708:FUK327714 GEG327708:GEG327714 GOC327708:GOC327714 GXY327708:GXY327714 HHU327708:HHU327714 HRQ327708:HRQ327714 IBM327708:IBM327714 ILI327708:ILI327714 IVE327708:IVE327714 JFA327708:JFA327714 JOW327708:JOW327714 JYS327708:JYS327714 KIO327708:KIO327714 KSK327708:KSK327714 LCG327708:LCG327714 LMC327708:LMC327714 LVY327708:LVY327714 MFU327708:MFU327714 MPQ327708:MPQ327714 MZM327708:MZM327714 NJI327708:NJI327714 NTE327708:NTE327714 ODA327708:ODA327714 OMW327708:OMW327714 OWS327708:OWS327714 PGO327708:PGO327714 PQK327708:PQK327714 QAG327708:QAG327714 QKC327708:QKC327714 QTY327708:QTY327714 RDU327708:RDU327714 RNQ327708:RNQ327714 RXM327708:RXM327714 SHI327708:SHI327714 SRE327708:SRE327714 TBA327708:TBA327714 TKW327708:TKW327714 TUS327708:TUS327714 UEO327708:UEO327714 UOK327708:UOK327714 UYG327708:UYG327714 VIC327708:VIC327714 VRY327708:VRY327714 WBU327708:WBU327714 WLQ327708:WLQ327714 WVM327708:WVM327714 E393244:E393250 JA393244:JA393250 SW393244:SW393250 ACS393244:ACS393250 AMO393244:AMO393250 AWK393244:AWK393250 BGG393244:BGG393250 BQC393244:BQC393250 BZY393244:BZY393250 CJU393244:CJU393250 CTQ393244:CTQ393250 DDM393244:DDM393250 DNI393244:DNI393250 DXE393244:DXE393250 EHA393244:EHA393250 EQW393244:EQW393250 FAS393244:FAS393250 FKO393244:FKO393250 FUK393244:FUK393250 GEG393244:GEG393250 GOC393244:GOC393250 GXY393244:GXY393250 HHU393244:HHU393250 HRQ393244:HRQ393250 IBM393244:IBM393250 ILI393244:ILI393250 IVE393244:IVE393250 JFA393244:JFA393250 JOW393244:JOW393250 JYS393244:JYS393250 KIO393244:KIO393250 KSK393244:KSK393250 LCG393244:LCG393250 LMC393244:LMC393250 LVY393244:LVY393250 MFU393244:MFU393250 MPQ393244:MPQ393250 MZM393244:MZM393250 NJI393244:NJI393250 NTE393244:NTE393250 ODA393244:ODA393250 OMW393244:OMW393250 OWS393244:OWS393250 PGO393244:PGO393250 PQK393244:PQK393250 QAG393244:QAG393250 QKC393244:QKC393250 QTY393244:QTY393250 RDU393244:RDU393250 RNQ393244:RNQ393250 RXM393244:RXM393250 SHI393244:SHI393250 SRE393244:SRE393250 TBA393244:TBA393250 TKW393244:TKW393250 TUS393244:TUS393250 UEO393244:UEO393250 UOK393244:UOK393250 UYG393244:UYG393250 VIC393244:VIC393250 VRY393244:VRY393250 WBU393244:WBU393250 WLQ393244:WLQ393250 WVM393244:WVM393250 E458780:E458786 JA458780:JA458786 SW458780:SW458786 ACS458780:ACS458786 AMO458780:AMO458786 AWK458780:AWK458786 BGG458780:BGG458786 BQC458780:BQC458786 BZY458780:BZY458786 CJU458780:CJU458786 CTQ458780:CTQ458786 DDM458780:DDM458786 DNI458780:DNI458786 DXE458780:DXE458786 EHA458780:EHA458786 EQW458780:EQW458786 FAS458780:FAS458786 FKO458780:FKO458786 FUK458780:FUK458786 GEG458780:GEG458786 GOC458780:GOC458786 GXY458780:GXY458786 HHU458780:HHU458786 HRQ458780:HRQ458786 IBM458780:IBM458786 ILI458780:ILI458786 IVE458780:IVE458786 JFA458780:JFA458786 JOW458780:JOW458786 JYS458780:JYS458786 KIO458780:KIO458786 KSK458780:KSK458786 LCG458780:LCG458786 LMC458780:LMC458786 LVY458780:LVY458786 MFU458780:MFU458786 MPQ458780:MPQ458786 MZM458780:MZM458786 NJI458780:NJI458786 NTE458780:NTE458786 ODA458780:ODA458786 OMW458780:OMW458786 OWS458780:OWS458786 PGO458780:PGO458786 PQK458780:PQK458786 QAG458780:QAG458786 QKC458780:QKC458786 QTY458780:QTY458786 RDU458780:RDU458786 RNQ458780:RNQ458786 RXM458780:RXM458786 SHI458780:SHI458786 SRE458780:SRE458786 TBA458780:TBA458786 TKW458780:TKW458786 TUS458780:TUS458786 UEO458780:UEO458786 UOK458780:UOK458786 UYG458780:UYG458786 VIC458780:VIC458786 VRY458780:VRY458786 WBU458780:WBU458786 WLQ458780:WLQ458786 WVM458780:WVM458786 E524316:E524322 JA524316:JA524322 SW524316:SW524322 ACS524316:ACS524322 AMO524316:AMO524322 AWK524316:AWK524322 BGG524316:BGG524322 BQC524316:BQC524322 BZY524316:BZY524322 CJU524316:CJU524322 CTQ524316:CTQ524322 DDM524316:DDM524322 DNI524316:DNI524322 DXE524316:DXE524322 EHA524316:EHA524322 EQW524316:EQW524322 FAS524316:FAS524322 FKO524316:FKO524322 FUK524316:FUK524322 GEG524316:GEG524322 GOC524316:GOC524322 GXY524316:GXY524322 HHU524316:HHU524322 HRQ524316:HRQ524322 IBM524316:IBM524322 ILI524316:ILI524322 IVE524316:IVE524322 JFA524316:JFA524322 JOW524316:JOW524322 JYS524316:JYS524322 KIO524316:KIO524322 KSK524316:KSK524322 LCG524316:LCG524322 LMC524316:LMC524322 LVY524316:LVY524322 MFU524316:MFU524322 MPQ524316:MPQ524322 MZM524316:MZM524322 NJI524316:NJI524322 NTE524316:NTE524322 ODA524316:ODA524322 OMW524316:OMW524322 OWS524316:OWS524322 PGO524316:PGO524322 PQK524316:PQK524322 QAG524316:QAG524322 QKC524316:QKC524322 QTY524316:QTY524322 RDU524316:RDU524322 RNQ524316:RNQ524322 RXM524316:RXM524322 SHI524316:SHI524322 SRE524316:SRE524322 TBA524316:TBA524322 TKW524316:TKW524322 TUS524316:TUS524322 UEO524316:UEO524322 UOK524316:UOK524322 UYG524316:UYG524322 VIC524316:VIC524322 VRY524316:VRY524322 WBU524316:WBU524322 WLQ524316:WLQ524322 WVM524316:WVM524322 E589852:E589858 JA589852:JA589858 SW589852:SW589858 ACS589852:ACS589858 AMO589852:AMO589858 AWK589852:AWK589858 BGG589852:BGG589858 BQC589852:BQC589858 BZY589852:BZY589858 CJU589852:CJU589858 CTQ589852:CTQ589858 DDM589852:DDM589858 DNI589852:DNI589858 DXE589852:DXE589858 EHA589852:EHA589858 EQW589852:EQW589858 FAS589852:FAS589858 FKO589852:FKO589858 FUK589852:FUK589858 GEG589852:GEG589858 GOC589852:GOC589858 GXY589852:GXY589858 HHU589852:HHU589858 HRQ589852:HRQ589858 IBM589852:IBM589858 ILI589852:ILI589858 IVE589852:IVE589858 JFA589852:JFA589858 JOW589852:JOW589858 JYS589852:JYS589858 KIO589852:KIO589858 KSK589852:KSK589858 LCG589852:LCG589858 LMC589852:LMC589858 LVY589852:LVY589858 MFU589852:MFU589858 MPQ589852:MPQ589858 MZM589852:MZM589858 NJI589852:NJI589858 NTE589852:NTE589858 ODA589852:ODA589858 OMW589852:OMW589858 OWS589852:OWS589858 PGO589852:PGO589858 PQK589852:PQK589858 QAG589852:QAG589858 QKC589852:QKC589858 QTY589852:QTY589858 RDU589852:RDU589858 RNQ589852:RNQ589858 RXM589852:RXM589858 SHI589852:SHI589858 SRE589852:SRE589858 TBA589852:TBA589858 TKW589852:TKW589858 TUS589852:TUS589858 UEO589852:UEO589858 UOK589852:UOK589858 UYG589852:UYG589858 VIC589852:VIC589858 VRY589852:VRY589858 WBU589852:WBU589858 WLQ589852:WLQ589858 WVM589852:WVM589858 E655388:E655394 JA655388:JA655394 SW655388:SW655394 ACS655388:ACS655394 AMO655388:AMO655394 AWK655388:AWK655394 BGG655388:BGG655394 BQC655388:BQC655394 BZY655388:BZY655394 CJU655388:CJU655394 CTQ655388:CTQ655394 DDM655388:DDM655394 DNI655388:DNI655394 DXE655388:DXE655394 EHA655388:EHA655394 EQW655388:EQW655394 FAS655388:FAS655394 FKO655388:FKO655394 FUK655388:FUK655394 GEG655388:GEG655394 GOC655388:GOC655394 GXY655388:GXY655394 HHU655388:HHU655394 HRQ655388:HRQ655394 IBM655388:IBM655394 ILI655388:ILI655394 IVE655388:IVE655394 JFA655388:JFA655394 JOW655388:JOW655394 JYS655388:JYS655394 KIO655388:KIO655394 KSK655388:KSK655394 LCG655388:LCG655394 LMC655388:LMC655394 LVY655388:LVY655394 MFU655388:MFU655394 MPQ655388:MPQ655394 MZM655388:MZM655394 NJI655388:NJI655394 NTE655388:NTE655394 ODA655388:ODA655394 OMW655388:OMW655394 OWS655388:OWS655394 PGO655388:PGO655394 PQK655388:PQK655394 QAG655388:QAG655394 QKC655388:QKC655394 QTY655388:QTY655394 RDU655388:RDU655394 RNQ655388:RNQ655394 RXM655388:RXM655394 SHI655388:SHI655394 SRE655388:SRE655394 TBA655388:TBA655394 TKW655388:TKW655394 TUS655388:TUS655394 UEO655388:UEO655394 UOK655388:UOK655394 UYG655388:UYG655394 VIC655388:VIC655394 VRY655388:VRY655394 WBU655388:WBU655394 WLQ655388:WLQ655394 WVM655388:WVM655394 E720924:E720930 JA720924:JA720930 SW720924:SW720930 ACS720924:ACS720930 AMO720924:AMO720930 AWK720924:AWK720930 BGG720924:BGG720930 BQC720924:BQC720930 BZY720924:BZY720930 CJU720924:CJU720930 CTQ720924:CTQ720930 DDM720924:DDM720930 DNI720924:DNI720930 DXE720924:DXE720930 EHA720924:EHA720930 EQW720924:EQW720930 FAS720924:FAS720930 FKO720924:FKO720930 FUK720924:FUK720930 GEG720924:GEG720930 GOC720924:GOC720930 GXY720924:GXY720930 HHU720924:HHU720930 HRQ720924:HRQ720930 IBM720924:IBM720930 ILI720924:ILI720930 IVE720924:IVE720930 JFA720924:JFA720930 JOW720924:JOW720930 JYS720924:JYS720930 KIO720924:KIO720930 KSK720924:KSK720930 LCG720924:LCG720930 LMC720924:LMC720930 LVY720924:LVY720930 MFU720924:MFU720930 MPQ720924:MPQ720930 MZM720924:MZM720930 NJI720924:NJI720930 NTE720924:NTE720930 ODA720924:ODA720930 OMW720924:OMW720930 OWS720924:OWS720930 PGO720924:PGO720930 PQK720924:PQK720930 QAG720924:QAG720930 QKC720924:QKC720930 QTY720924:QTY720930 RDU720924:RDU720930 RNQ720924:RNQ720930 RXM720924:RXM720930 SHI720924:SHI720930 SRE720924:SRE720930 TBA720924:TBA720930 TKW720924:TKW720930 TUS720924:TUS720930 UEO720924:UEO720930 UOK720924:UOK720930 UYG720924:UYG720930 VIC720924:VIC720930 VRY720924:VRY720930 WBU720924:WBU720930 WLQ720924:WLQ720930 WVM720924:WVM720930 E786460:E786466 JA786460:JA786466 SW786460:SW786466 ACS786460:ACS786466 AMO786460:AMO786466 AWK786460:AWK786466 BGG786460:BGG786466 BQC786460:BQC786466 BZY786460:BZY786466 CJU786460:CJU786466 CTQ786460:CTQ786466 DDM786460:DDM786466 DNI786460:DNI786466 DXE786460:DXE786466 EHA786460:EHA786466 EQW786460:EQW786466 FAS786460:FAS786466 FKO786460:FKO786466 FUK786460:FUK786466 GEG786460:GEG786466 GOC786460:GOC786466 GXY786460:GXY786466 HHU786460:HHU786466 HRQ786460:HRQ786466 IBM786460:IBM786466 ILI786460:ILI786466 IVE786460:IVE786466 JFA786460:JFA786466 JOW786460:JOW786466 JYS786460:JYS786466 KIO786460:KIO786466 KSK786460:KSK786466 LCG786460:LCG786466 LMC786460:LMC786466 LVY786460:LVY786466 MFU786460:MFU786466 MPQ786460:MPQ786466 MZM786460:MZM786466 NJI786460:NJI786466 NTE786460:NTE786466 ODA786460:ODA786466 OMW786460:OMW786466 OWS786460:OWS786466 PGO786460:PGO786466 PQK786460:PQK786466 QAG786460:QAG786466 QKC786460:QKC786466 QTY786460:QTY786466 RDU786460:RDU786466 RNQ786460:RNQ786466 RXM786460:RXM786466 SHI786460:SHI786466 SRE786460:SRE786466 TBA786460:TBA786466 TKW786460:TKW786466 TUS786460:TUS786466 UEO786460:UEO786466 UOK786460:UOK786466 UYG786460:UYG786466 VIC786460:VIC786466 VRY786460:VRY786466 WBU786460:WBU786466 WLQ786460:WLQ786466 WVM786460:WVM786466 E851996:E852002 JA851996:JA852002 SW851996:SW852002 ACS851996:ACS852002 AMO851996:AMO852002 AWK851996:AWK852002 BGG851996:BGG852002 BQC851996:BQC852002 BZY851996:BZY852002 CJU851996:CJU852002 CTQ851996:CTQ852002 DDM851996:DDM852002 DNI851996:DNI852002 DXE851996:DXE852002 EHA851996:EHA852002 EQW851996:EQW852002 FAS851996:FAS852002 FKO851996:FKO852002 FUK851996:FUK852002 GEG851996:GEG852002 GOC851996:GOC852002 GXY851996:GXY852002 HHU851996:HHU852002 HRQ851996:HRQ852002 IBM851996:IBM852002 ILI851996:ILI852002 IVE851996:IVE852002 JFA851996:JFA852002 JOW851996:JOW852002 JYS851996:JYS852002 KIO851996:KIO852002 KSK851996:KSK852002 LCG851996:LCG852002 LMC851996:LMC852002 LVY851996:LVY852002 MFU851996:MFU852002 MPQ851996:MPQ852002 MZM851996:MZM852002 NJI851996:NJI852002 NTE851996:NTE852002 ODA851996:ODA852002 OMW851996:OMW852002 OWS851996:OWS852002 PGO851996:PGO852002 PQK851996:PQK852002 QAG851996:QAG852002 QKC851996:QKC852002 QTY851996:QTY852002 RDU851996:RDU852002 RNQ851996:RNQ852002 RXM851996:RXM852002 SHI851996:SHI852002 SRE851996:SRE852002 TBA851996:TBA852002 TKW851996:TKW852002 TUS851996:TUS852002 UEO851996:UEO852002 UOK851996:UOK852002 UYG851996:UYG852002 VIC851996:VIC852002 VRY851996:VRY852002 WBU851996:WBU852002 WLQ851996:WLQ852002 WVM851996:WVM852002 E917532:E917538 JA917532:JA917538 SW917532:SW917538 ACS917532:ACS917538 AMO917532:AMO917538 AWK917532:AWK917538 BGG917532:BGG917538 BQC917532:BQC917538 BZY917532:BZY917538 CJU917532:CJU917538 CTQ917532:CTQ917538 DDM917532:DDM917538 DNI917532:DNI917538 DXE917532:DXE917538 EHA917532:EHA917538 EQW917532:EQW917538 FAS917532:FAS917538 FKO917532:FKO917538 FUK917532:FUK917538 GEG917532:GEG917538 GOC917532:GOC917538 GXY917532:GXY917538 HHU917532:HHU917538 HRQ917532:HRQ917538 IBM917532:IBM917538 ILI917532:ILI917538 IVE917532:IVE917538 JFA917532:JFA917538 JOW917532:JOW917538 JYS917532:JYS917538 KIO917532:KIO917538 KSK917532:KSK917538 LCG917532:LCG917538 LMC917532:LMC917538 LVY917532:LVY917538 MFU917532:MFU917538 MPQ917532:MPQ917538 MZM917532:MZM917538 NJI917532:NJI917538 NTE917532:NTE917538 ODA917532:ODA917538 OMW917532:OMW917538 OWS917532:OWS917538 PGO917532:PGO917538 PQK917532:PQK917538 QAG917532:QAG917538 QKC917532:QKC917538 QTY917532:QTY917538 RDU917532:RDU917538 RNQ917532:RNQ917538 RXM917532:RXM917538 SHI917532:SHI917538 SRE917532:SRE917538 TBA917532:TBA917538 TKW917532:TKW917538 TUS917532:TUS917538 UEO917532:UEO917538 UOK917532:UOK917538 UYG917532:UYG917538 VIC917532:VIC917538 VRY917532:VRY917538 WBU917532:WBU917538 WLQ917532:WLQ917538 WVM917532:WVM917538 E983068:E983074 JA983068:JA983074 SW983068:SW983074 ACS983068:ACS983074 AMO983068:AMO983074 AWK983068:AWK983074 BGG983068:BGG983074 BQC983068:BQC983074 BZY983068:BZY983074 CJU983068:CJU983074 CTQ983068:CTQ983074 DDM983068:DDM983074 DNI983068:DNI983074 DXE983068:DXE983074 EHA983068:EHA983074 EQW983068:EQW983074 FAS983068:FAS983074 FKO983068:FKO983074 FUK983068:FUK983074 GEG983068:GEG983074 GOC983068:GOC983074 GXY983068:GXY983074 HHU983068:HHU983074 HRQ983068:HRQ983074 IBM983068:IBM983074 ILI983068:ILI983074 IVE983068:IVE983074 JFA983068:JFA983074 JOW983068:JOW983074 JYS983068:JYS983074 KIO983068:KIO983074 KSK983068:KSK983074 LCG983068:LCG983074 LMC983068:LMC983074 LVY983068:LVY983074 MFU983068:MFU983074 MPQ983068:MPQ983074 MZM983068:MZM983074 NJI983068:NJI983074 NTE983068:NTE983074 ODA983068:ODA983074 OMW983068:OMW983074 OWS983068:OWS983074 PGO983068:PGO983074 PQK983068:PQK983074 QAG983068:QAG983074 QKC983068:QKC983074 QTY983068:QTY983074 RDU983068:RDU983074 RNQ983068:RNQ983074 RXM983068:RXM983074 SHI983068:SHI983074 SRE983068:SRE983074 TBA983068:TBA983074 TKW983068:TKW983074 TUS983068:TUS983074 UEO983068:UEO983074 UOK983068:UOK983074 UYG983068:UYG983074 VIC983068:VIC983074 VRY983068:VRY983074 WBU983068:WBU983074 WLQ983068:WLQ983074 WVM983068:WVM983074">
      <formula1>0</formula1>
    </dataValidation>
  </dataValidations>
  <pageMargins left="0.55118110236220474" right="0.6692913385826772" top="0.74803149606299213" bottom="0.98425196850393704" header="0.51181102362204722" footer="0.51181102362204722"/>
  <pageSetup paperSize="9" scale="85" orientation="portrait" r:id="rId1"/>
  <headerFooter alignWithMargins="0">
    <oddFooter>&amp;L&amp;D&amp;R&amp;A_&amp;F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12</vt:i4>
      </vt:variant>
    </vt:vector>
  </HeadingPairs>
  <TitlesOfParts>
    <vt:vector size="26" baseType="lpstr">
      <vt:lpstr>Ausfüllhilfe</vt:lpstr>
      <vt:lpstr>Allgemeines+Zusammenfassung</vt:lpstr>
      <vt:lpstr>Jahresabschlusswerte</vt:lpstr>
      <vt:lpstr>Netzentgelte (Plan)</vt:lpstr>
      <vt:lpstr>Netzentgelte (Ist)</vt:lpstr>
      <vt:lpstr>Mengenabgleich</vt:lpstr>
      <vt:lpstr>Vorgelagerte Netzkosten</vt:lpstr>
      <vt:lpstr>§ 10 Abs. 1 SysStabV</vt:lpstr>
      <vt:lpstr>§ 22 SysyStabV</vt:lpstr>
      <vt:lpstr>Dezentrale Einspeisung</vt:lpstr>
      <vt:lpstr>MSB (inkl. Messung)</vt:lpstr>
      <vt:lpstr>GuV MSB</vt:lpstr>
      <vt:lpstr>BKZ_NAB</vt:lpstr>
      <vt:lpstr>Sonstiges</vt:lpstr>
      <vt:lpstr>'§ 10 Abs. 1 SysStabV'!Druckbereich</vt:lpstr>
      <vt:lpstr>'§ 22 SysyStabV'!Druckbereich</vt:lpstr>
      <vt:lpstr>Mengenabgleich!Druckbereich</vt:lpstr>
      <vt:lpstr>'MSB (inkl. Messung)'!Druckbereich</vt:lpstr>
      <vt:lpstr>'Netzentgelte (Ist)'!Druckbereich</vt:lpstr>
      <vt:lpstr>'Netzentgelte (Plan)'!Druckbereich</vt:lpstr>
      <vt:lpstr>Sonstiges!Druckbereich</vt:lpstr>
      <vt:lpstr>'Vorgelagerte Netzkosten'!Druckbereich</vt:lpstr>
      <vt:lpstr>'GuV MSB'!Drucktitel</vt:lpstr>
      <vt:lpstr>'Netzentgelte (Ist)'!Drucktitel</vt:lpstr>
      <vt:lpstr>'Netzentgelte (Plan)'!Drucktitel</vt:lpstr>
      <vt:lpstr>'Vorgelagerte Netzkosten'!Drucktitel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sbh</dc:creator>
  <cp:lastModifiedBy>pro</cp:lastModifiedBy>
  <cp:lastPrinted>2019-06-17T07:20:19Z</cp:lastPrinted>
  <dcterms:created xsi:type="dcterms:W3CDTF">2008-06-25T10:46:56Z</dcterms:created>
  <dcterms:modified xsi:type="dcterms:W3CDTF">2019-06-17T14:20:03Z</dcterms:modified>
</cp:coreProperties>
</file>