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umdaten\REF49\Referatsablage\Netz_Gas und Strom\Regulierungskonto\2019_Saldo zum 31.12.2018\"/>
    </mc:Choice>
  </mc:AlternateContent>
  <bookViews>
    <workbookView xWindow="0" yWindow="0" windowWidth="28800" windowHeight="12885" tabRatio="934" activeTab="1"/>
  </bookViews>
  <sheets>
    <sheet name="Ausfüllhilfe" sheetId="37" r:id="rId1"/>
    <sheet name="Allgemeines+Zusammenfassung" sheetId="31" r:id="rId2"/>
    <sheet name="Jahresabschlusswerte" sheetId="16" r:id="rId3"/>
    <sheet name="Netzentgelte i.e.S. (Plan)" sheetId="17" r:id="rId4"/>
    <sheet name="Mess., Messb. (Plan)" sheetId="19" r:id="rId5"/>
    <sheet name="Sonstige Entgelte (Plan)" sheetId="20" r:id="rId6"/>
    <sheet name="Netzentgelte i.e.S. (Ist)" sheetId="21" r:id="rId7"/>
    <sheet name="Mess., Messb. (Ist)" sheetId="22" r:id="rId8"/>
    <sheet name="Sonstige Entgelte (Ist)" sheetId="23" r:id="rId9"/>
    <sheet name="Mengenabgleich" sheetId="25" r:id="rId10"/>
    <sheet name="Vorgelagerte Netzkosten" sheetId="28" r:id="rId11"/>
    <sheet name="Messstellenbetrieb_Messung" sheetId="29" r:id="rId12"/>
    <sheet name="KKAuf" sheetId="32" r:id="rId13"/>
    <sheet name="SAV" sheetId="33" r:id="rId14"/>
    <sheet name="Anl_Spiegel" sheetId="34" r:id="rId15"/>
    <sheet name="BKZ_NAKB" sheetId="35" r:id="rId16"/>
    <sheet name="WAV" sheetId="36" r:id="rId17"/>
    <sheet name="Sonstiges" sheetId="26" r:id="rId18"/>
    <sheet name="Listen" sheetId="38" state="hidden" r:id="rId19"/>
  </sheets>
  <definedNames>
    <definedName name="_xlnm._FilterDatabase" localSheetId="13" hidden="1">SAV!$A$4:$Y$300</definedName>
    <definedName name="_Key1" localSheetId="0" hidden="1">#REF!</definedName>
    <definedName name="_Key1" localSheetId="18" hidden="1">#REF!</definedName>
    <definedName name="_Key1" hidden="1">#REF!</definedName>
    <definedName name="_Key2" localSheetId="0" hidden="1">#REF!</definedName>
    <definedName name="_Key2" localSheetId="18" hidden="1">#REF!</definedName>
    <definedName name="_Key2" hidden="1">#REF!</definedName>
    <definedName name="_Order1" hidden="1">255</definedName>
    <definedName name="_Order2" hidden="1">255</definedName>
    <definedName name="_Sort" localSheetId="0" hidden="1">#REF!</definedName>
    <definedName name="_Sort" localSheetId="18" hidden="1">#REF!</definedName>
    <definedName name="_Sort" hidden="1">#REF!</definedName>
    <definedName name="Anlagengruppen">Listen!$A$2:$A$44</definedName>
    <definedName name="Antragsjahre">Listen!$D$2:$D$6</definedName>
    <definedName name="_xlnm.Print_Area" localSheetId="15">BKZ_NAKB!$A$1:$S$61</definedName>
    <definedName name="_xlnm.Print_Area" localSheetId="2">Jahresabschlusswerte!$A$1:$D$25</definedName>
    <definedName name="_xlnm.Print_Area" localSheetId="9">Mengenabgleich!$A$1:$E$16</definedName>
    <definedName name="_xlnm.Print_Area" localSheetId="7">'Mess., Messb. (Ist)'!$A$1:$I$30</definedName>
    <definedName name="_xlnm.Print_Area" localSheetId="4">'Mess., Messb. (Plan)'!$A$1:$I$31</definedName>
    <definedName name="_xlnm.Print_Area" localSheetId="11">Messstellenbetrieb_Messung!$A$1:$D$19</definedName>
    <definedName name="_xlnm.Print_Area" localSheetId="6">'Netzentgelte i.e.S. (Ist)'!$A$1:$N$139</definedName>
    <definedName name="_xlnm.Print_Area" localSheetId="3">'Netzentgelte i.e.S. (Plan)'!$A$1:$N$139</definedName>
    <definedName name="_xlnm.Print_Area" localSheetId="8">'Sonstige Entgelte (Ist)'!$A$1:$K$145</definedName>
    <definedName name="_xlnm.Print_Area" localSheetId="5">'Sonstige Entgelte (Plan)'!$A$1:$K$145</definedName>
    <definedName name="_xlnm.Print_Area" localSheetId="17">Sonstiges!$A$1:$F$16</definedName>
    <definedName name="_xlnm.Print_Area" localSheetId="10">'Vorgelagerte Netzkosten'!$A$1:$F$101</definedName>
    <definedName name="_xlnm.Print_Area" localSheetId="16">WAV!$A$1:$O$100</definedName>
    <definedName name="_xlnm.Print_Titles" localSheetId="14">Anl_Spiegel!$A:$B,Anl_Spiegel!$3:$4</definedName>
    <definedName name="_xlnm.Print_Titles" localSheetId="13">SAV!$A:$C,SAV!$3:$4</definedName>
    <definedName name="_xlnm.Print_Titles" localSheetId="8">'Sonstige Entgelte (Ist)'!$A:$A,'Sonstige Entgelte (Ist)'!$16:$17</definedName>
    <definedName name="_xlnm.Print_Titles" localSheetId="5">'Sonstige Entgelte (Plan)'!$A:$A,'Sonstige Entgelte (Plan)'!$16:$48</definedName>
    <definedName name="_xlnm.Print_Titles" localSheetId="10">'Vorgelagerte Netzkosten'!$1:$2</definedName>
    <definedName name="_xlnm.Print_Titles" localSheetId="16">WAV!$A:$D,WAV!$4:$4</definedName>
    <definedName name="GuV_Positionen">#REF!</definedName>
    <definedName name="Investitionsjahre">Listen!$H$2:$H$8</definedName>
    <definedName name="Selbst_geschaffene_gewerbliche_Schutzrechte_und_ähnliche_Rechte_und_Werte">Listen!$I$2:$I$8</definedName>
    <definedName name="Strom">#REF!</definedName>
    <definedName name="WAV_Positionen">Listen!$E$2:$E$7</definedName>
    <definedName name="Z_0E2A2160_8744_4154_A618_3ADA0BDC9424_.wvu.PrintArea" localSheetId="7" hidden="1">'Mess., Messb. (Ist)'!$A$1:$P$28</definedName>
    <definedName name="Z_0E2A2160_8744_4154_A618_3ADA0BDC9424_.wvu.PrintArea" localSheetId="4" hidden="1">'Mess., Messb. (Plan)'!$A$1:$P$28</definedName>
    <definedName name="Z_0E2A2160_8744_4154_A618_3ADA0BDC9424_.wvu.PrintArea" localSheetId="6" hidden="1">'Netzentgelte i.e.S. (Ist)'!$A$3:$I$145</definedName>
    <definedName name="Z_0E2A2160_8744_4154_A618_3ADA0BDC9424_.wvu.PrintArea" localSheetId="3" hidden="1">'Netzentgelte i.e.S. (Plan)'!$A$3:$I$145</definedName>
    <definedName name="Z_0E2A2160_8744_4154_A618_3ADA0BDC9424_.wvu.PrintArea" localSheetId="8" hidden="1">'Sonstige Entgelte (Ist)'!$A$3:$J$136</definedName>
    <definedName name="Z_0E2A2160_8744_4154_A618_3ADA0BDC9424_.wvu.PrintArea" localSheetId="5" hidden="1">'Sonstige Entgelte (Plan)'!$A$3:$J$135</definedName>
    <definedName name="Z_0E2A2160_8744_4154_A618_3ADA0BDC9424_.wvu.PrintTitles" localSheetId="8" hidden="1">'Sonstige Entgelte (Ist)'!$A:$A,'Sonstige Entgelte (Ist)'!$16:$17</definedName>
    <definedName name="Z_0E2A2160_8744_4154_A618_3ADA0BDC9424_.wvu.PrintTitles" localSheetId="5" hidden="1">'Sonstige Entgelte (Plan)'!$A:$A,'Sonstige Entgelte (Plan)'!$16:$48</definedName>
    <definedName name="Z_1C86D249_38D6_494B_9A9C_7DB890D2E43B_.wvu.PrintArea" localSheetId="11" hidden="1">Messstellenbetrieb_Messung!$A$1:$E$1</definedName>
    <definedName name="Z_21DD1AAC_BC09_4161_82EE_F7E1955272A0_.wvu.PrintArea" localSheetId="11" hidden="1">Messstellenbetrieb_Messung!$A$1:$E$1</definedName>
    <definedName name="Z_5EC151E5_46B5_4626_8DE2_56D8F1A11EB1_.wvu.PrintArea" localSheetId="7" hidden="1">'Mess., Messb. (Ist)'!$A$1:$P$28</definedName>
    <definedName name="Z_5EC151E5_46B5_4626_8DE2_56D8F1A11EB1_.wvu.PrintArea" localSheetId="4" hidden="1">'Mess., Messb. (Plan)'!$A$1:$P$28</definedName>
    <definedName name="Z_5EC151E5_46B5_4626_8DE2_56D8F1A11EB1_.wvu.PrintArea" localSheetId="6" hidden="1">'Netzentgelte i.e.S. (Ist)'!$A$3:$I$145</definedName>
    <definedName name="Z_5EC151E5_46B5_4626_8DE2_56D8F1A11EB1_.wvu.PrintArea" localSheetId="3" hidden="1">'Netzentgelte i.e.S. (Plan)'!$A$3:$I$145</definedName>
    <definedName name="Z_5EC151E5_46B5_4626_8DE2_56D8F1A11EB1_.wvu.PrintArea" localSheetId="8" hidden="1">'Sonstige Entgelte (Ist)'!$A$3:$J$136</definedName>
    <definedName name="Z_5EC151E5_46B5_4626_8DE2_56D8F1A11EB1_.wvu.PrintArea" localSheetId="5" hidden="1">'Sonstige Entgelte (Plan)'!$A$3:$J$135</definedName>
    <definedName name="Z_5EC151E5_46B5_4626_8DE2_56D8F1A11EB1_.wvu.PrintTitles" localSheetId="8" hidden="1">'Sonstige Entgelte (Ist)'!$A:$A,'Sonstige Entgelte (Ist)'!$16:$17</definedName>
    <definedName name="Z_5EC151E5_46B5_4626_8DE2_56D8F1A11EB1_.wvu.PrintTitles" localSheetId="5" hidden="1">'Sonstige Entgelte (Plan)'!$A:$A,'Sonstige Entgelte (Plan)'!$16:$48</definedName>
    <definedName name="Zeitreihe_1">Listen!$I$2:$I$8</definedName>
    <definedName name="Zeitreihe_2">Listen!$J$2:$J$14</definedName>
  </definedNames>
  <calcPr calcId="162913"/>
</workbook>
</file>

<file path=xl/calcChain.xml><?xml version="1.0" encoding="utf-8"?>
<calcChain xmlns="http://schemas.openxmlformats.org/spreadsheetml/2006/main">
  <c r="H32" i="35" l="1"/>
  <c r="G32" i="35"/>
  <c r="F32" i="35"/>
  <c r="E32" i="35"/>
  <c r="D32" i="35"/>
  <c r="C32" i="35"/>
  <c r="O17" i="32"/>
  <c r="N17" i="32"/>
  <c r="M17" i="32"/>
  <c r="L17" i="32"/>
  <c r="K17" i="32"/>
  <c r="J17" i="32"/>
  <c r="I17" i="32"/>
  <c r="H17" i="32"/>
  <c r="G17" i="32"/>
  <c r="F17" i="32"/>
  <c r="E17" i="32"/>
  <c r="D24" i="32"/>
  <c r="M4" i="36" l="1"/>
  <c r="I26" i="35"/>
  <c r="H26" i="35"/>
  <c r="G26" i="35"/>
  <c r="F26" i="35"/>
  <c r="I25" i="35"/>
  <c r="H25" i="35"/>
  <c r="G25" i="35"/>
  <c r="F25" i="35"/>
  <c r="I24" i="35"/>
  <c r="H24" i="35"/>
  <c r="G24" i="35"/>
  <c r="F24" i="35"/>
  <c r="I23" i="35"/>
  <c r="H23" i="35"/>
  <c r="G23" i="35"/>
  <c r="F23" i="35"/>
  <c r="I22" i="35"/>
  <c r="H22" i="35"/>
  <c r="G22" i="35"/>
  <c r="F22" i="35"/>
  <c r="I21" i="35"/>
  <c r="H21" i="35"/>
  <c r="G21" i="35"/>
  <c r="F21" i="35"/>
  <c r="I20" i="35"/>
  <c r="H20" i="35"/>
  <c r="G20" i="35"/>
  <c r="F20" i="35"/>
  <c r="I19" i="35"/>
  <c r="H19" i="35"/>
  <c r="G19" i="35"/>
  <c r="F19" i="35"/>
  <c r="I18" i="35"/>
  <c r="H18" i="35"/>
  <c r="G18" i="35"/>
  <c r="F18" i="35"/>
  <c r="I17" i="35"/>
  <c r="H17" i="35"/>
  <c r="G17" i="35"/>
  <c r="F17" i="35"/>
  <c r="I16" i="35"/>
  <c r="H16" i="35"/>
  <c r="G16" i="35"/>
  <c r="F16" i="35"/>
  <c r="I15" i="35"/>
  <c r="H15" i="35"/>
  <c r="G15" i="35"/>
  <c r="F15" i="35"/>
  <c r="I14" i="35"/>
  <c r="H14" i="35"/>
  <c r="G14" i="35"/>
  <c r="F14" i="35"/>
  <c r="I13" i="35"/>
  <c r="H13" i="35"/>
  <c r="G13" i="35"/>
  <c r="F13" i="35"/>
  <c r="I12" i="35"/>
  <c r="H12" i="35"/>
  <c r="G12" i="35"/>
  <c r="F12" i="35"/>
  <c r="I11" i="35"/>
  <c r="H11" i="35"/>
  <c r="G11" i="35"/>
  <c r="F11" i="35"/>
  <c r="I10" i="35"/>
  <c r="H10" i="35"/>
  <c r="G10" i="35"/>
  <c r="F10" i="35"/>
  <c r="I9" i="35"/>
  <c r="H9" i="35"/>
  <c r="G9" i="35"/>
  <c r="F9" i="35"/>
  <c r="I8" i="35"/>
  <c r="H8" i="35"/>
  <c r="G8" i="35"/>
  <c r="F8" i="35"/>
  <c r="I7" i="35"/>
  <c r="H7" i="35"/>
  <c r="G7" i="35"/>
  <c r="F7" i="35"/>
  <c r="I6" i="35"/>
  <c r="H6" i="35"/>
  <c r="G6" i="35"/>
  <c r="F6" i="35"/>
  <c r="O2" i="32"/>
  <c r="N2" i="32"/>
  <c r="M2" i="32"/>
  <c r="L2" i="32"/>
  <c r="K2" i="32"/>
  <c r="J2" i="32"/>
  <c r="I2" i="32"/>
  <c r="H2" i="32"/>
  <c r="G2" i="32"/>
  <c r="F2" i="32"/>
  <c r="E2" i="32"/>
  <c r="O4" i="36"/>
  <c r="N4" i="36"/>
  <c r="K4" i="36"/>
  <c r="L61" i="35"/>
  <c r="L60" i="35"/>
  <c r="L59" i="35"/>
  <c r="L58" i="35"/>
  <c r="L57" i="35"/>
  <c r="L56" i="35"/>
  <c r="L55" i="35"/>
  <c r="L54" i="35"/>
  <c r="L53" i="35"/>
  <c r="L52" i="35"/>
  <c r="L51" i="35"/>
  <c r="L50" i="35"/>
  <c r="L49" i="35"/>
  <c r="L48" i="35"/>
  <c r="L47" i="35"/>
  <c r="L46" i="35"/>
  <c r="L45" i="35"/>
  <c r="L44" i="35"/>
  <c r="L43" i="35"/>
  <c r="L42" i="35"/>
  <c r="L41" i="35"/>
  <c r="L40" i="35"/>
  <c r="L39" i="35"/>
  <c r="AB300" i="33"/>
  <c r="AA300" i="33" s="1"/>
  <c r="AB299" i="33"/>
  <c r="AA299" i="33" s="1"/>
  <c r="AB298" i="33"/>
  <c r="AA298" i="33" s="1"/>
  <c r="AB297" i="33"/>
  <c r="AA297" i="33" s="1"/>
  <c r="AB296" i="33"/>
  <c r="AA296" i="33" s="1"/>
  <c r="AB295" i="33"/>
  <c r="AA295" i="33" s="1"/>
  <c r="AB294" i="33"/>
  <c r="AA294" i="33" s="1"/>
  <c r="AB293" i="33"/>
  <c r="AA293" i="33" s="1"/>
  <c r="AB292" i="33"/>
  <c r="AA292" i="33" s="1"/>
  <c r="AB291" i="33"/>
  <c r="AA291" i="33" s="1"/>
  <c r="AB290" i="33"/>
  <c r="AA290" i="33" s="1"/>
  <c r="AB289" i="33"/>
  <c r="AA289" i="33" s="1"/>
  <c r="AB288" i="33"/>
  <c r="AA288" i="33" s="1"/>
  <c r="AB287" i="33"/>
  <c r="AA287" i="33" s="1"/>
  <c r="AB286" i="33"/>
  <c r="AA286" i="33" s="1"/>
  <c r="AB285" i="33"/>
  <c r="AA285" i="33" s="1"/>
  <c r="AB284" i="33"/>
  <c r="AA284" i="33" s="1"/>
  <c r="AB283" i="33"/>
  <c r="AA283" i="33" s="1"/>
  <c r="AB282" i="33"/>
  <c r="AA282" i="33" s="1"/>
  <c r="AB281" i="33"/>
  <c r="AA281" i="33" s="1"/>
  <c r="AB280" i="33"/>
  <c r="AA280" i="33" s="1"/>
  <c r="AB279" i="33"/>
  <c r="AA279" i="33" s="1"/>
  <c r="AB278" i="33"/>
  <c r="AA278" i="33" s="1"/>
  <c r="AB277" i="33"/>
  <c r="AA277" i="33" s="1"/>
  <c r="AB276" i="33"/>
  <c r="AA276" i="33" s="1"/>
  <c r="AB275" i="33"/>
  <c r="AA275" i="33" s="1"/>
  <c r="AB274" i="33"/>
  <c r="AA274" i="33" s="1"/>
  <c r="AB273" i="33"/>
  <c r="AA273" i="33" s="1"/>
  <c r="AB272" i="33"/>
  <c r="AA272" i="33" s="1"/>
  <c r="AB271" i="33"/>
  <c r="AA271" i="33" s="1"/>
  <c r="AB270" i="33"/>
  <c r="AA270" i="33" s="1"/>
  <c r="AB269" i="33"/>
  <c r="AA269" i="33" s="1"/>
  <c r="AB268" i="33"/>
  <c r="AA268" i="33" s="1"/>
  <c r="AB267" i="33"/>
  <c r="AA267" i="33" s="1"/>
  <c r="AB266" i="33"/>
  <c r="AA266" i="33" s="1"/>
  <c r="AB265" i="33"/>
  <c r="AA265" i="33" s="1"/>
  <c r="AB264" i="33"/>
  <c r="AA264" i="33" s="1"/>
  <c r="AB263" i="33"/>
  <c r="AA263" i="33" s="1"/>
  <c r="AB262" i="33"/>
  <c r="AA262" i="33" s="1"/>
  <c r="AB261" i="33"/>
  <c r="AA261" i="33" s="1"/>
  <c r="AB260" i="33"/>
  <c r="AA260" i="33" s="1"/>
  <c r="AB259" i="33"/>
  <c r="AA259" i="33" s="1"/>
  <c r="AB258" i="33"/>
  <c r="AA258" i="33" s="1"/>
  <c r="AB257" i="33"/>
  <c r="AA257" i="33" s="1"/>
  <c r="AB256" i="33"/>
  <c r="AA256" i="33" s="1"/>
  <c r="AB255" i="33"/>
  <c r="AA255" i="33" s="1"/>
  <c r="AB254" i="33"/>
  <c r="AA254" i="33" s="1"/>
  <c r="AB253" i="33"/>
  <c r="AA253" i="33" s="1"/>
  <c r="AB252" i="33"/>
  <c r="AA252" i="33" s="1"/>
  <c r="AB251" i="33"/>
  <c r="AA251" i="33" s="1"/>
  <c r="AB250" i="33"/>
  <c r="AA250" i="33" s="1"/>
  <c r="AB249" i="33"/>
  <c r="AA249" i="33" s="1"/>
  <c r="AB248" i="33"/>
  <c r="AA248" i="33" s="1"/>
  <c r="AB247" i="33"/>
  <c r="AA247" i="33" s="1"/>
  <c r="AB246" i="33"/>
  <c r="AA246" i="33" s="1"/>
  <c r="AB245" i="33"/>
  <c r="AA245" i="33" s="1"/>
  <c r="AB244" i="33"/>
  <c r="AA244" i="33" s="1"/>
  <c r="AB243" i="33"/>
  <c r="AA243" i="33" s="1"/>
  <c r="AB242" i="33"/>
  <c r="AA242" i="33" s="1"/>
  <c r="AB241" i="33"/>
  <c r="AA241" i="33" s="1"/>
  <c r="AB240" i="33"/>
  <c r="AA240" i="33" s="1"/>
  <c r="AB239" i="33"/>
  <c r="AA239" i="33" s="1"/>
  <c r="AB238" i="33"/>
  <c r="AA238" i="33" s="1"/>
  <c r="AB237" i="33"/>
  <c r="AA237" i="33" s="1"/>
  <c r="AB236" i="33"/>
  <c r="AA236" i="33" s="1"/>
  <c r="AB235" i="33"/>
  <c r="AA235" i="33" s="1"/>
  <c r="AB234" i="33"/>
  <c r="AA234" i="33" s="1"/>
  <c r="AB233" i="33"/>
  <c r="AA233" i="33" s="1"/>
  <c r="AB232" i="33"/>
  <c r="AA232" i="33" s="1"/>
  <c r="AB231" i="33"/>
  <c r="AA231" i="33" s="1"/>
  <c r="AB230" i="33"/>
  <c r="AA230" i="33" s="1"/>
  <c r="AB229" i="33"/>
  <c r="AA229" i="33" s="1"/>
  <c r="AB228" i="33"/>
  <c r="AA228" i="33" s="1"/>
  <c r="AB227" i="33"/>
  <c r="AA227" i="33" s="1"/>
  <c r="AB226" i="33"/>
  <c r="AA226" i="33" s="1"/>
  <c r="AB225" i="33"/>
  <c r="AA225" i="33" s="1"/>
  <c r="AB224" i="33"/>
  <c r="AA224" i="33" s="1"/>
  <c r="AB223" i="33"/>
  <c r="AA223" i="33" s="1"/>
  <c r="AB222" i="33"/>
  <c r="AA222" i="33" s="1"/>
  <c r="AB221" i="33"/>
  <c r="AA221" i="33" s="1"/>
  <c r="AB220" i="33"/>
  <c r="AA220" i="33" s="1"/>
  <c r="AB219" i="33"/>
  <c r="AA219" i="33" s="1"/>
  <c r="AB218" i="33"/>
  <c r="AA218" i="33" s="1"/>
  <c r="AB217" i="33"/>
  <c r="AA217" i="33" s="1"/>
  <c r="AB216" i="33"/>
  <c r="AA216" i="33" s="1"/>
  <c r="AB215" i="33"/>
  <c r="AA215" i="33" s="1"/>
  <c r="AB214" i="33"/>
  <c r="AA214" i="33" s="1"/>
  <c r="AB213" i="33"/>
  <c r="AA213" i="33" s="1"/>
  <c r="AB212" i="33"/>
  <c r="AA212" i="33" s="1"/>
  <c r="AB211" i="33"/>
  <c r="AA211" i="33" s="1"/>
  <c r="AB210" i="33"/>
  <c r="AA210" i="33" s="1"/>
  <c r="AB209" i="33"/>
  <c r="AA209" i="33" s="1"/>
  <c r="AB208" i="33"/>
  <c r="AA208" i="33" s="1"/>
  <c r="AB207" i="33"/>
  <c r="AA207" i="33" s="1"/>
  <c r="AB206" i="33"/>
  <c r="AA206" i="33" s="1"/>
  <c r="AB205" i="33"/>
  <c r="AA205" i="33" s="1"/>
  <c r="AB204" i="33"/>
  <c r="AA204" i="33" s="1"/>
  <c r="AB203" i="33"/>
  <c r="AA203" i="33" s="1"/>
  <c r="AB202" i="33"/>
  <c r="AA202" i="33" s="1"/>
  <c r="AB201" i="33"/>
  <c r="AA201" i="33" s="1"/>
  <c r="AB200" i="33"/>
  <c r="AA200" i="33" s="1"/>
  <c r="AB199" i="33"/>
  <c r="AA199" i="33" s="1"/>
  <c r="AB198" i="33"/>
  <c r="AA198" i="33" s="1"/>
  <c r="AB197" i="33"/>
  <c r="AA197" i="33" s="1"/>
  <c r="AB196" i="33"/>
  <c r="AA196" i="33" s="1"/>
  <c r="AB195" i="33"/>
  <c r="AA195" i="33" s="1"/>
  <c r="AB194" i="33"/>
  <c r="AA194" i="33" s="1"/>
  <c r="AB193" i="33"/>
  <c r="AA193" i="33" s="1"/>
  <c r="AB192" i="33"/>
  <c r="AA192" i="33" s="1"/>
  <c r="AB191" i="33"/>
  <c r="AA191" i="33" s="1"/>
  <c r="AB190" i="33"/>
  <c r="AA190" i="33" s="1"/>
  <c r="AB189" i="33"/>
  <c r="AA189" i="33" s="1"/>
  <c r="AB188" i="33"/>
  <c r="AA188" i="33" s="1"/>
  <c r="AB187" i="33"/>
  <c r="AA187" i="33" s="1"/>
  <c r="AB186" i="33"/>
  <c r="AA186" i="33" s="1"/>
  <c r="AB185" i="33"/>
  <c r="AA185" i="33" s="1"/>
  <c r="AB184" i="33"/>
  <c r="AA184" i="33" s="1"/>
  <c r="AB183" i="33"/>
  <c r="AA183" i="33" s="1"/>
  <c r="AB182" i="33"/>
  <c r="AA182" i="33" s="1"/>
  <c r="AB181" i="33"/>
  <c r="AA181" i="33" s="1"/>
  <c r="AB180" i="33"/>
  <c r="AA180" i="33" s="1"/>
  <c r="AB179" i="33"/>
  <c r="AA179" i="33" s="1"/>
  <c r="AB178" i="33"/>
  <c r="AA178" i="33" s="1"/>
  <c r="AB177" i="33"/>
  <c r="AA177" i="33" s="1"/>
  <c r="AB176" i="33"/>
  <c r="AA176" i="33" s="1"/>
  <c r="AB175" i="33"/>
  <c r="AA175" i="33" s="1"/>
  <c r="AB174" i="33"/>
  <c r="AA174" i="33" s="1"/>
  <c r="AB173" i="33"/>
  <c r="AA173" i="33" s="1"/>
  <c r="AB172" i="33"/>
  <c r="AA172" i="33" s="1"/>
  <c r="AB171" i="33"/>
  <c r="AA171" i="33" s="1"/>
  <c r="AB170" i="33"/>
  <c r="AA170" i="33" s="1"/>
  <c r="AB169" i="33"/>
  <c r="AA169" i="33" s="1"/>
  <c r="AB168" i="33"/>
  <c r="AA168" i="33" s="1"/>
  <c r="AB167" i="33"/>
  <c r="AA167" i="33" s="1"/>
  <c r="AB166" i="33"/>
  <c r="AA166" i="33" s="1"/>
  <c r="AB165" i="33"/>
  <c r="AA165" i="33" s="1"/>
  <c r="AB164" i="33"/>
  <c r="AA164" i="33" s="1"/>
  <c r="AB163" i="33"/>
  <c r="AA163" i="33" s="1"/>
  <c r="AB162" i="33"/>
  <c r="AA162" i="33" s="1"/>
  <c r="AB161" i="33"/>
  <c r="AA161" i="33" s="1"/>
  <c r="AB160" i="33"/>
  <c r="AA160" i="33" s="1"/>
  <c r="AB159" i="33"/>
  <c r="AA159" i="33" s="1"/>
  <c r="AB158" i="33"/>
  <c r="AA158" i="33" s="1"/>
  <c r="AB157" i="33"/>
  <c r="AA157" i="33" s="1"/>
  <c r="AB156" i="33"/>
  <c r="AA156" i="33" s="1"/>
  <c r="AB155" i="33"/>
  <c r="AA155" i="33" s="1"/>
  <c r="AB154" i="33"/>
  <c r="AA154" i="33" s="1"/>
  <c r="AB153" i="33"/>
  <c r="AA153" i="33" s="1"/>
  <c r="AB152" i="33"/>
  <c r="AA152" i="33" s="1"/>
  <c r="AB151" i="33"/>
  <c r="AA151" i="33" s="1"/>
  <c r="AB150" i="33"/>
  <c r="AA150" i="33" s="1"/>
  <c r="AB149" i="33"/>
  <c r="AA149" i="33" s="1"/>
  <c r="AB148" i="33"/>
  <c r="AA148" i="33" s="1"/>
  <c r="AB147" i="33"/>
  <c r="AA147" i="33" s="1"/>
  <c r="AB146" i="33"/>
  <c r="AA146" i="33" s="1"/>
  <c r="AB145" i="33"/>
  <c r="AA145" i="33" s="1"/>
  <c r="AB144" i="33"/>
  <c r="AA144" i="33" s="1"/>
  <c r="AB143" i="33"/>
  <c r="AA143" i="33" s="1"/>
  <c r="AB142" i="33"/>
  <c r="AA142" i="33" s="1"/>
  <c r="AB141" i="33"/>
  <c r="AA141" i="33" s="1"/>
  <c r="AB140" i="33"/>
  <c r="AA140" i="33" s="1"/>
  <c r="AB139" i="33"/>
  <c r="AA139" i="33" s="1"/>
  <c r="AB138" i="33"/>
  <c r="AA138" i="33" s="1"/>
  <c r="AB137" i="33"/>
  <c r="AA137" i="33" s="1"/>
  <c r="AB136" i="33"/>
  <c r="AA136" i="33" s="1"/>
  <c r="AB135" i="33"/>
  <c r="AA135" i="33" s="1"/>
  <c r="AB134" i="33"/>
  <c r="AA134" i="33" s="1"/>
  <c r="AB133" i="33"/>
  <c r="AA133" i="33" s="1"/>
  <c r="AB132" i="33"/>
  <c r="AA132" i="33" s="1"/>
  <c r="AB131" i="33"/>
  <c r="AA131" i="33" s="1"/>
  <c r="AB130" i="33"/>
  <c r="AA130" i="33" s="1"/>
  <c r="AB129" i="33"/>
  <c r="AA129" i="33" s="1"/>
  <c r="AB128" i="33"/>
  <c r="AA128" i="33" s="1"/>
  <c r="AB127" i="33"/>
  <c r="AA127" i="33" s="1"/>
  <c r="AB126" i="33"/>
  <c r="AA126" i="33" s="1"/>
  <c r="AB125" i="33"/>
  <c r="AA125" i="33" s="1"/>
  <c r="AB124" i="33"/>
  <c r="AA124" i="33" s="1"/>
  <c r="AB123" i="33"/>
  <c r="AA123" i="33" s="1"/>
  <c r="AB122" i="33"/>
  <c r="AA122" i="33" s="1"/>
  <c r="AB121" i="33"/>
  <c r="AA121" i="33" s="1"/>
  <c r="AB120" i="33"/>
  <c r="AA120" i="33" s="1"/>
  <c r="AB119" i="33"/>
  <c r="AA119" i="33" s="1"/>
  <c r="AB118" i="33"/>
  <c r="AA118" i="33" s="1"/>
  <c r="AB117" i="33"/>
  <c r="AA117" i="33" s="1"/>
  <c r="AB116" i="33"/>
  <c r="AA116" i="33" s="1"/>
  <c r="AB115" i="33"/>
  <c r="AA115" i="33" s="1"/>
  <c r="AB114" i="33"/>
  <c r="AA114" i="33" s="1"/>
  <c r="AB113" i="33"/>
  <c r="AA113" i="33" s="1"/>
  <c r="AB112" i="33"/>
  <c r="AA112" i="33" s="1"/>
  <c r="AB111" i="33"/>
  <c r="AA111" i="33" s="1"/>
  <c r="AB110" i="33"/>
  <c r="AA110" i="33" s="1"/>
  <c r="AB109" i="33"/>
  <c r="AA109" i="33" s="1"/>
  <c r="AB108" i="33"/>
  <c r="AA108" i="33" s="1"/>
  <c r="AB107" i="33"/>
  <c r="AA107" i="33" s="1"/>
  <c r="AB106" i="33"/>
  <c r="AA106" i="33" s="1"/>
  <c r="AB105" i="33"/>
  <c r="AA105" i="33" s="1"/>
  <c r="AB104" i="33"/>
  <c r="AA104" i="33" s="1"/>
  <c r="AB103" i="33"/>
  <c r="AA103" i="33" s="1"/>
  <c r="AB102" i="33"/>
  <c r="AA102" i="33" s="1"/>
  <c r="AB101" i="33"/>
  <c r="AA101" i="33" s="1"/>
  <c r="AB100" i="33"/>
  <c r="AA100" i="33" s="1"/>
  <c r="AB99" i="33"/>
  <c r="AA99" i="33" s="1"/>
  <c r="AB98" i="33"/>
  <c r="AA98" i="33" s="1"/>
  <c r="AB97" i="33"/>
  <c r="AA97" i="33" s="1"/>
  <c r="AB96" i="33"/>
  <c r="AA96" i="33" s="1"/>
  <c r="AB95" i="33"/>
  <c r="AA95" i="33" s="1"/>
  <c r="AB94" i="33"/>
  <c r="AA94" i="33" s="1"/>
  <c r="AB93" i="33"/>
  <c r="AA93" i="33" s="1"/>
  <c r="AB92" i="33"/>
  <c r="AA92" i="33" s="1"/>
  <c r="AB91" i="33"/>
  <c r="AA91" i="33" s="1"/>
  <c r="AB90" i="33"/>
  <c r="AA90" i="33" s="1"/>
  <c r="AB89" i="33"/>
  <c r="AA89" i="33" s="1"/>
  <c r="AB88" i="33"/>
  <c r="AA88" i="33" s="1"/>
  <c r="AB87" i="33"/>
  <c r="AA87" i="33" s="1"/>
  <c r="AB86" i="33"/>
  <c r="AA86" i="33" s="1"/>
  <c r="AB85" i="33"/>
  <c r="AA85" i="33" s="1"/>
  <c r="AB84" i="33"/>
  <c r="AA84" i="33" s="1"/>
  <c r="AB83" i="33"/>
  <c r="AA83" i="33" s="1"/>
  <c r="AB82" i="33"/>
  <c r="AA82" i="33" s="1"/>
  <c r="AB81" i="33"/>
  <c r="AA81" i="33" s="1"/>
  <c r="AB80" i="33"/>
  <c r="AA80" i="33" s="1"/>
  <c r="AB79" i="33"/>
  <c r="AA79" i="33" s="1"/>
  <c r="AB78" i="33"/>
  <c r="AA78" i="33" s="1"/>
  <c r="AB77" i="33"/>
  <c r="AA77" i="33" s="1"/>
  <c r="AB76" i="33"/>
  <c r="AA76" i="33" s="1"/>
  <c r="AB75" i="33"/>
  <c r="AA75" i="33" s="1"/>
  <c r="AB74" i="33"/>
  <c r="AA74" i="33" s="1"/>
  <c r="AB73" i="33"/>
  <c r="AA73" i="33" s="1"/>
  <c r="AB72" i="33"/>
  <c r="AA72" i="33" s="1"/>
  <c r="AB71" i="33"/>
  <c r="AA71" i="33" s="1"/>
  <c r="AB70" i="33"/>
  <c r="AA70" i="33" s="1"/>
  <c r="AB69" i="33"/>
  <c r="AA69" i="33" s="1"/>
  <c r="AB68" i="33"/>
  <c r="AA68" i="33" s="1"/>
  <c r="AB67" i="33"/>
  <c r="AA67" i="33" s="1"/>
  <c r="AB66" i="33"/>
  <c r="AA66" i="33" s="1"/>
  <c r="AB65" i="33"/>
  <c r="AA65" i="33" s="1"/>
  <c r="AB64" i="33"/>
  <c r="AA64" i="33" s="1"/>
  <c r="AB63" i="33"/>
  <c r="AA63" i="33" s="1"/>
  <c r="AB62" i="33"/>
  <c r="AA62" i="33" s="1"/>
  <c r="AB61" i="33"/>
  <c r="AA61" i="33" s="1"/>
  <c r="AB60" i="33"/>
  <c r="AA60" i="33" s="1"/>
  <c r="AB59" i="33"/>
  <c r="AA59" i="33" s="1"/>
  <c r="AB58" i="33"/>
  <c r="AA58" i="33" s="1"/>
  <c r="AB57" i="33"/>
  <c r="AA57" i="33" s="1"/>
  <c r="AB56" i="33"/>
  <c r="AA56" i="33" s="1"/>
  <c r="AB55" i="33"/>
  <c r="AA55" i="33" s="1"/>
  <c r="AB54" i="33"/>
  <c r="AA54" i="33" s="1"/>
  <c r="AB53" i="33"/>
  <c r="AA53" i="33" s="1"/>
  <c r="AB52" i="33"/>
  <c r="AA52" i="33" s="1"/>
  <c r="AB51" i="33"/>
  <c r="AA51" i="33" s="1"/>
  <c r="AB50" i="33"/>
  <c r="AA50" i="33" s="1"/>
  <c r="AB49" i="33"/>
  <c r="AA49" i="33" s="1"/>
  <c r="AB48" i="33"/>
  <c r="AA48" i="33" s="1"/>
  <c r="AB47" i="33"/>
  <c r="AA47" i="33" s="1"/>
  <c r="AB46" i="33"/>
  <c r="AA46" i="33" s="1"/>
  <c r="AB45" i="33"/>
  <c r="AA45" i="33" s="1"/>
  <c r="AB44" i="33"/>
  <c r="AA44" i="33" s="1"/>
  <c r="AB43" i="33"/>
  <c r="AA43" i="33" s="1"/>
  <c r="AB42" i="33"/>
  <c r="AA42" i="33" s="1"/>
  <c r="AB41" i="33"/>
  <c r="AA41" i="33" s="1"/>
  <c r="AB40" i="33"/>
  <c r="AA40" i="33" s="1"/>
  <c r="AB39" i="33"/>
  <c r="AA39" i="33" s="1"/>
  <c r="AB38" i="33"/>
  <c r="AA38" i="33" s="1"/>
  <c r="AB37" i="33"/>
  <c r="AA37" i="33" s="1"/>
  <c r="AB36" i="33"/>
  <c r="AA36" i="33" s="1"/>
  <c r="AB35" i="33"/>
  <c r="AA35" i="33" s="1"/>
  <c r="AB34" i="33"/>
  <c r="AA34" i="33" s="1"/>
  <c r="AB33" i="33"/>
  <c r="AA33" i="33" s="1"/>
  <c r="AB32" i="33"/>
  <c r="AA32" i="33" s="1"/>
  <c r="AB31" i="33"/>
  <c r="AA31" i="33" s="1"/>
  <c r="AB30" i="33"/>
  <c r="AA30" i="33" s="1"/>
  <c r="AB29" i="33"/>
  <c r="AA29" i="33" s="1"/>
  <c r="AB28" i="33"/>
  <c r="AA28" i="33" s="1"/>
  <c r="AB27" i="33"/>
  <c r="AA27" i="33" s="1"/>
  <c r="AB26" i="33"/>
  <c r="AA26" i="33" s="1"/>
  <c r="AB25" i="33"/>
  <c r="AA25" i="33" s="1"/>
  <c r="AB24" i="33"/>
  <c r="AA24" i="33" s="1"/>
  <c r="AB23" i="33"/>
  <c r="AA23" i="33" s="1"/>
  <c r="AB22" i="33"/>
  <c r="AA22" i="33" s="1"/>
  <c r="AB21" i="33"/>
  <c r="AA21" i="33" s="1"/>
  <c r="AB20" i="33"/>
  <c r="AA20" i="33" s="1"/>
  <c r="AB19" i="33"/>
  <c r="AA19" i="33" s="1"/>
  <c r="AB18" i="33"/>
  <c r="AA18" i="33" s="1"/>
  <c r="AB17" i="33"/>
  <c r="AA17" i="33" s="1"/>
  <c r="AB16" i="33"/>
  <c r="AA16" i="33" s="1"/>
  <c r="R300" i="33"/>
  <c r="Q300" i="33"/>
  <c r="R299" i="33"/>
  <c r="Q299" i="33"/>
  <c r="R298" i="33"/>
  <c r="Q298" i="33"/>
  <c r="R297" i="33"/>
  <c r="Q297" i="33"/>
  <c r="R296" i="33"/>
  <c r="Q296" i="33"/>
  <c r="R295" i="33"/>
  <c r="Q295" i="33"/>
  <c r="R294" i="33"/>
  <c r="Q294" i="33"/>
  <c r="R293" i="33"/>
  <c r="Q293" i="33"/>
  <c r="R292" i="33"/>
  <c r="Q292" i="33"/>
  <c r="R291" i="33"/>
  <c r="Q291" i="33"/>
  <c r="R290" i="33"/>
  <c r="Q290" i="33"/>
  <c r="R289" i="33"/>
  <c r="Q289" i="33"/>
  <c r="R288" i="33"/>
  <c r="Q288" i="33"/>
  <c r="R287" i="33"/>
  <c r="Q287" i="33"/>
  <c r="R286" i="33"/>
  <c r="Q286" i="33"/>
  <c r="R285" i="33"/>
  <c r="Q285" i="33"/>
  <c r="R284" i="33"/>
  <c r="Q284" i="33"/>
  <c r="R283" i="33"/>
  <c r="Q283" i="33"/>
  <c r="R282" i="33"/>
  <c r="Q282" i="33"/>
  <c r="R281" i="33"/>
  <c r="Q281" i="33"/>
  <c r="R280" i="33"/>
  <c r="Q280" i="33"/>
  <c r="R279" i="33"/>
  <c r="Q279" i="33"/>
  <c r="R278" i="33"/>
  <c r="Q278" i="33"/>
  <c r="R277" i="33"/>
  <c r="Q277" i="33"/>
  <c r="R276" i="33"/>
  <c r="Q276" i="33"/>
  <c r="R275" i="33"/>
  <c r="Q275" i="33"/>
  <c r="R274" i="33"/>
  <c r="Q274" i="33"/>
  <c r="R273" i="33"/>
  <c r="Q273" i="33"/>
  <c r="R272" i="33"/>
  <c r="Q272" i="33"/>
  <c r="R271" i="33"/>
  <c r="Q271" i="33"/>
  <c r="R270" i="33"/>
  <c r="Q270" i="33"/>
  <c r="R269" i="33"/>
  <c r="Q269" i="33"/>
  <c r="R268" i="33"/>
  <c r="Q268" i="33"/>
  <c r="R267" i="33"/>
  <c r="Q267" i="33"/>
  <c r="R266" i="33"/>
  <c r="Q266" i="33"/>
  <c r="R265" i="33"/>
  <c r="Q265" i="33"/>
  <c r="R264" i="33"/>
  <c r="Q264" i="33"/>
  <c r="R263" i="33"/>
  <c r="Q263" i="33"/>
  <c r="R262" i="33"/>
  <c r="Q262" i="33"/>
  <c r="R261" i="33"/>
  <c r="Q261" i="33"/>
  <c r="R260" i="33"/>
  <c r="Q260" i="33"/>
  <c r="R259" i="33"/>
  <c r="Q259" i="33"/>
  <c r="R258" i="33"/>
  <c r="Q258" i="33"/>
  <c r="R257" i="33"/>
  <c r="Q257" i="33"/>
  <c r="R256" i="33"/>
  <c r="Q256" i="33"/>
  <c r="R255" i="33"/>
  <c r="Q255" i="33"/>
  <c r="R254" i="33"/>
  <c r="Q254" i="33"/>
  <c r="R253" i="33"/>
  <c r="Q253" i="33"/>
  <c r="R252" i="33"/>
  <c r="Q252" i="33"/>
  <c r="R251" i="33"/>
  <c r="Q251" i="33"/>
  <c r="R250" i="33"/>
  <c r="Q250" i="33"/>
  <c r="R249" i="33"/>
  <c r="Q249" i="33"/>
  <c r="R248" i="33"/>
  <c r="Q248" i="33"/>
  <c r="R247" i="33"/>
  <c r="Q247" i="33"/>
  <c r="R246" i="33"/>
  <c r="Q246" i="33"/>
  <c r="R245" i="33"/>
  <c r="Q245" i="33"/>
  <c r="R244" i="33"/>
  <c r="Q244" i="33"/>
  <c r="R243" i="33"/>
  <c r="Q243" i="33"/>
  <c r="R242" i="33"/>
  <c r="Q242" i="33"/>
  <c r="R241" i="33"/>
  <c r="Q241" i="33"/>
  <c r="R240" i="33"/>
  <c r="Q240" i="33"/>
  <c r="R239" i="33"/>
  <c r="Q239" i="33"/>
  <c r="R238" i="33"/>
  <c r="Q238" i="33"/>
  <c r="R237" i="33"/>
  <c r="Q237" i="33"/>
  <c r="R236" i="33"/>
  <c r="Q236" i="33"/>
  <c r="R235" i="33"/>
  <c r="Q235" i="33"/>
  <c r="R234" i="33"/>
  <c r="Q234" i="33"/>
  <c r="R233" i="33"/>
  <c r="Q233" i="33"/>
  <c r="R232" i="33"/>
  <c r="Q232" i="33"/>
  <c r="R231" i="33"/>
  <c r="Q231" i="33"/>
  <c r="R230" i="33"/>
  <c r="Q230" i="33"/>
  <c r="R229" i="33"/>
  <c r="Q229" i="33"/>
  <c r="R228" i="33"/>
  <c r="Q228" i="33"/>
  <c r="R227" i="33"/>
  <c r="Q227" i="33"/>
  <c r="R226" i="33"/>
  <c r="Q226" i="33"/>
  <c r="R225" i="33"/>
  <c r="Q225" i="33"/>
  <c r="R224" i="33"/>
  <c r="Q224" i="33"/>
  <c r="R223" i="33"/>
  <c r="Q223" i="33"/>
  <c r="R222" i="33"/>
  <c r="Q222" i="33"/>
  <c r="R221" i="33"/>
  <c r="Q221" i="33"/>
  <c r="R220" i="33"/>
  <c r="Q220" i="33"/>
  <c r="R219" i="33"/>
  <c r="Q219" i="33"/>
  <c r="R218" i="33"/>
  <c r="Q218" i="33"/>
  <c r="R217" i="33"/>
  <c r="Q217" i="33"/>
  <c r="R216" i="33"/>
  <c r="Q216" i="33"/>
  <c r="R215" i="33"/>
  <c r="Q215" i="33"/>
  <c r="R214" i="33"/>
  <c r="Q214" i="33"/>
  <c r="R213" i="33"/>
  <c r="Q213" i="33"/>
  <c r="R212" i="33"/>
  <c r="Q212" i="33"/>
  <c r="R211" i="33"/>
  <c r="Q211" i="33"/>
  <c r="R210" i="33"/>
  <c r="Q210" i="33"/>
  <c r="R209" i="33"/>
  <c r="Q209" i="33"/>
  <c r="R208" i="33"/>
  <c r="Q208" i="33"/>
  <c r="R207" i="33"/>
  <c r="Q207" i="33"/>
  <c r="R206" i="33"/>
  <c r="Q206" i="33"/>
  <c r="R205" i="33"/>
  <c r="Q205" i="33"/>
  <c r="R204" i="33"/>
  <c r="Q204" i="33"/>
  <c r="R203" i="33"/>
  <c r="Q203" i="33"/>
  <c r="R202" i="33"/>
  <c r="Q202" i="33"/>
  <c r="R201" i="33"/>
  <c r="Q201" i="33"/>
  <c r="R200" i="33"/>
  <c r="Q200" i="33"/>
  <c r="R199" i="33"/>
  <c r="Q199" i="33"/>
  <c r="R198" i="33"/>
  <c r="Q198" i="33"/>
  <c r="R197" i="33"/>
  <c r="Q197" i="33"/>
  <c r="R196" i="33"/>
  <c r="Q196" i="33"/>
  <c r="R195" i="33"/>
  <c r="Q195" i="33"/>
  <c r="R194" i="33"/>
  <c r="Q194" i="33"/>
  <c r="R193" i="33"/>
  <c r="Q193" i="33"/>
  <c r="R192" i="33"/>
  <c r="Q192" i="33"/>
  <c r="R191" i="33"/>
  <c r="Q191" i="33"/>
  <c r="R190" i="33"/>
  <c r="Q190" i="33"/>
  <c r="R189" i="33"/>
  <c r="Q189" i="33"/>
  <c r="R188" i="33"/>
  <c r="Q188" i="33"/>
  <c r="R187" i="33"/>
  <c r="Q187" i="33"/>
  <c r="R186" i="33"/>
  <c r="Q186" i="33"/>
  <c r="R185" i="33"/>
  <c r="Q185" i="33"/>
  <c r="R184" i="33"/>
  <c r="Q184" i="33"/>
  <c r="R183" i="33"/>
  <c r="Q183" i="33"/>
  <c r="R182" i="33"/>
  <c r="Q182" i="33"/>
  <c r="R181" i="33"/>
  <c r="Q181" i="33"/>
  <c r="R180" i="33"/>
  <c r="Q180" i="33"/>
  <c r="R179" i="33"/>
  <c r="Q179" i="33"/>
  <c r="R178" i="33"/>
  <c r="Q178" i="33"/>
  <c r="R177" i="33"/>
  <c r="Q177" i="33"/>
  <c r="R176" i="33"/>
  <c r="Q176" i="33"/>
  <c r="R175" i="33"/>
  <c r="Q175" i="33"/>
  <c r="R174" i="33"/>
  <c r="Q174" i="33"/>
  <c r="R173" i="33"/>
  <c r="Q173" i="33"/>
  <c r="R172" i="33"/>
  <c r="Q172" i="33"/>
  <c r="R171" i="33"/>
  <c r="Q171" i="33"/>
  <c r="R170" i="33"/>
  <c r="Q170" i="33"/>
  <c r="R169" i="33"/>
  <c r="Q169" i="33"/>
  <c r="R168" i="33"/>
  <c r="Q168" i="33"/>
  <c r="R167" i="33"/>
  <c r="Q167" i="33"/>
  <c r="R166" i="33"/>
  <c r="Q166" i="33"/>
  <c r="R165" i="33"/>
  <c r="Q165" i="33"/>
  <c r="R164" i="33"/>
  <c r="Q164" i="33"/>
  <c r="R163" i="33"/>
  <c r="Q163" i="33"/>
  <c r="R162" i="33"/>
  <c r="Q162" i="33"/>
  <c r="R161" i="33"/>
  <c r="Q161" i="33"/>
  <c r="R160" i="33"/>
  <c r="Q160" i="33"/>
  <c r="R159" i="33"/>
  <c r="Q159" i="33"/>
  <c r="R158" i="33"/>
  <c r="Q158" i="33"/>
  <c r="R157" i="33"/>
  <c r="Q157" i="33"/>
  <c r="R156" i="33"/>
  <c r="Q156" i="33"/>
  <c r="R155" i="33"/>
  <c r="Q155" i="33"/>
  <c r="R154" i="33"/>
  <c r="Q154" i="33"/>
  <c r="R153" i="33"/>
  <c r="Q153" i="33"/>
  <c r="R152" i="33"/>
  <c r="Q152" i="33"/>
  <c r="R151" i="33"/>
  <c r="Q151" i="33"/>
  <c r="R150" i="33"/>
  <c r="Q150" i="33"/>
  <c r="R149" i="33"/>
  <c r="Q149" i="33"/>
  <c r="R148" i="33"/>
  <c r="Q148" i="33"/>
  <c r="R147" i="33"/>
  <c r="Q147" i="33"/>
  <c r="R146" i="33"/>
  <c r="Q146" i="33"/>
  <c r="R145" i="33"/>
  <c r="Q145" i="33"/>
  <c r="R144" i="33"/>
  <c r="Q144" i="33"/>
  <c r="R143" i="33"/>
  <c r="Q143" i="33"/>
  <c r="R142" i="33"/>
  <c r="Q142" i="33"/>
  <c r="R141" i="33"/>
  <c r="Q141" i="33"/>
  <c r="R140" i="33"/>
  <c r="Q140" i="33"/>
  <c r="R139" i="33"/>
  <c r="Q139" i="33"/>
  <c r="R138" i="33"/>
  <c r="Q138" i="33"/>
  <c r="R137" i="33"/>
  <c r="Q137" i="33"/>
  <c r="R136" i="33"/>
  <c r="Q136" i="33"/>
  <c r="R135" i="33"/>
  <c r="Q135" i="33"/>
  <c r="R134" i="33"/>
  <c r="Q134" i="33"/>
  <c r="R133" i="33"/>
  <c r="Q133" i="33"/>
  <c r="R132" i="33"/>
  <c r="Q132" i="33"/>
  <c r="R131" i="33"/>
  <c r="Q131" i="33"/>
  <c r="R130" i="33"/>
  <c r="Q130" i="33"/>
  <c r="R129" i="33"/>
  <c r="Q129" i="33"/>
  <c r="R128" i="33"/>
  <c r="Q128" i="33"/>
  <c r="R127" i="33"/>
  <c r="Q127" i="33"/>
  <c r="R126" i="33"/>
  <c r="Q126" i="33"/>
  <c r="R125" i="33"/>
  <c r="Q125" i="33"/>
  <c r="R124" i="33"/>
  <c r="Q124" i="33"/>
  <c r="R123" i="33"/>
  <c r="Q123" i="33"/>
  <c r="R122" i="33"/>
  <c r="Q122" i="33"/>
  <c r="R121" i="33"/>
  <c r="Q121" i="33"/>
  <c r="R120" i="33"/>
  <c r="Q120" i="33"/>
  <c r="R119" i="33"/>
  <c r="Q119" i="33"/>
  <c r="R118" i="33"/>
  <c r="Q118" i="33"/>
  <c r="R117" i="33"/>
  <c r="Q117" i="33"/>
  <c r="R116" i="33"/>
  <c r="Q116" i="33"/>
  <c r="R115" i="33"/>
  <c r="Q115" i="33"/>
  <c r="R114" i="33"/>
  <c r="Q114" i="33"/>
  <c r="R113" i="33"/>
  <c r="Q113" i="33"/>
  <c r="R112" i="33"/>
  <c r="Q112" i="33"/>
  <c r="R111" i="33"/>
  <c r="Q111" i="33"/>
  <c r="R110" i="33"/>
  <c r="Q110" i="33"/>
  <c r="R109" i="33"/>
  <c r="Q109" i="33"/>
  <c r="R108" i="33"/>
  <c r="Q108" i="33"/>
  <c r="R107" i="33"/>
  <c r="Q107" i="33"/>
  <c r="R106" i="33"/>
  <c r="Q106" i="33"/>
  <c r="R105" i="33"/>
  <c r="Q105" i="33"/>
  <c r="R104" i="33"/>
  <c r="Q104" i="33"/>
  <c r="R103" i="33"/>
  <c r="Q103" i="33"/>
  <c r="R102" i="33"/>
  <c r="Q102" i="33"/>
  <c r="R101" i="33"/>
  <c r="Q101" i="33"/>
  <c r="R100" i="33"/>
  <c r="Q100" i="33"/>
  <c r="R99" i="33"/>
  <c r="Q99" i="33"/>
  <c r="R98" i="33"/>
  <c r="Q98" i="33"/>
  <c r="R97" i="33"/>
  <c r="Q97" i="33"/>
  <c r="R96" i="33"/>
  <c r="Q96" i="33"/>
  <c r="R95" i="33"/>
  <c r="Q95" i="33"/>
  <c r="R94" i="33"/>
  <c r="Q94" i="33"/>
  <c r="R93" i="33"/>
  <c r="Q93" i="33"/>
  <c r="R92" i="33"/>
  <c r="Q92" i="33"/>
  <c r="R91" i="33"/>
  <c r="Q91" i="33"/>
  <c r="R90" i="33"/>
  <c r="Q90" i="33"/>
  <c r="R89" i="33"/>
  <c r="Q89" i="33"/>
  <c r="R88" i="33"/>
  <c r="Q88" i="33"/>
  <c r="R87" i="33"/>
  <c r="Q87" i="33"/>
  <c r="R86" i="33"/>
  <c r="Q86" i="33"/>
  <c r="R85" i="33"/>
  <c r="Q85" i="33"/>
  <c r="R84" i="33"/>
  <c r="Q84" i="33"/>
  <c r="R83" i="33"/>
  <c r="Q83" i="33"/>
  <c r="R82" i="33"/>
  <c r="Q82" i="33"/>
  <c r="R81" i="33"/>
  <c r="Q81" i="33"/>
  <c r="R80" i="33"/>
  <c r="Q80" i="33"/>
  <c r="R79" i="33"/>
  <c r="Q79" i="33"/>
  <c r="R78" i="33"/>
  <c r="Q78" i="33"/>
  <c r="R77" i="33"/>
  <c r="Q77" i="33"/>
  <c r="R76" i="33"/>
  <c r="Q76" i="33"/>
  <c r="R75" i="33"/>
  <c r="Q75" i="33"/>
  <c r="R74" i="33"/>
  <c r="Q74" i="33"/>
  <c r="R73" i="33"/>
  <c r="Q73" i="33"/>
  <c r="R72" i="33"/>
  <c r="Q72" i="33"/>
  <c r="R71" i="33"/>
  <c r="Q71" i="33"/>
  <c r="R70" i="33"/>
  <c r="Q70" i="33"/>
  <c r="R69" i="33"/>
  <c r="Q69" i="33"/>
  <c r="R68" i="33"/>
  <c r="Q68" i="33"/>
  <c r="R67" i="33"/>
  <c r="Q67" i="33"/>
  <c r="R66" i="33"/>
  <c r="Q66" i="33"/>
  <c r="R65" i="33"/>
  <c r="Q65" i="33"/>
  <c r="R64" i="33"/>
  <c r="Q64" i="33"/>
  <c r="R63" i="33"/>
  <c r="Q63" i="33"/>
  <c r="R62" i="33"/>
  <c r="Q62" i="33"/>
  <c r="R61" i="33"/>
  <c r="Q61" i="33"/>
  <c r="R60" i="33"/>
  <c r="Q60" i="33"/>
  <c r="R59" i="33"/>
  <c r="Q59" i="33"/>
  <c r="R58" i="33"/>
  <c r="Q58" i="33"/>
  <c r="R57" i="33"/>
  <c r="Q57" i="33"/>
  <c r="R56" i="33"/>
  <c r="Q56" i="33"/>
  <c r="R55" i="33"/>
  <c r="Q55" i="33"/>
  <c r="R54" i="33"/>
  <c r="Q54" i="33"/>
  <c r="R53" i="33"/>
  <c r="Q53" i="33"/>
  <c r="R52" i="33"/>
  <c r="Q52" i="33"/>
  <c r="R51" i="33"/>
  <c r="Q51" i="33"/>
  <c r="R50" i="33"/>
  <c r="Q50" i="33"/>
  <c r="R49" i="33"/>
  <c r="Q49" i="33"/>
  <c r="R48" i="33"/>
  <c r="Q48" i="33"/>
  <c r="R47" i="33"/>
  <c r="Q47" i="33"/>
  <c r="R46" i="33"/>
  <c r="Q46" i="33"/>
  <c r="R45" i="33"/>
  <c r="Q45" i="33"/>
  <c r="R44" i="33"/>
  <c r="Q44" i="33"/>
  <c r="R43" i="33"/>
  <c r="Q43" i="33"/>
  <c r="R42" i="33"/>
  <c r="Q42" i="33"/>
  <c r="R41" i="33"/>
  <c r="Q41" i="33"/>
  <c r="R40" i="33"/>
  <c r="Q40" i="33"/>
  <c r="R39" i="33"/>
  <c r="Q39" i="33"/>
  <c r="R38" i="33"/>
  <c r="Q38" i="33"/>
  <c r="R37" i="33"/>
  <c r="Q37" i="33"/>
  <c r="R36" i="33"/>
  <c r="Q36" i="33"/>
  <c r="R35" i="33"/>
  <c r="Q35" i="33"/>
  <c r="R34" i="33"/>
  <c r="Q34" i="33"/>
  <c r="R33" i="33"/>
  <c r="Q33" i="33"/>
  <c r="R32" i="33"/>
  <c r="Q32" i="33"/>
  <c r="R31" i="33"/>
  <c r="Q31" i="33"/>
  <c r="R30" i="33"/>
  <c r="Q30" i="33"/>
  <c r="R29" i="33"/>
  <c r="Q29" i="33"/>
  <c r="R28" i="33"/>
  <c r="Q28" i="33"/>
  <c r="R27" i="33"/>
  <c r="Q27" i="33"/>
  <c r="R26" i="33"/>
  <c r="Q26" i="33"/>
  <c r="R25" i="33"/>
  <c r="Q25" i="33"/>
  <c r="R24" i="33"/>
  <c r="Q24" i="33"/>
  <c r="R23" i="33"/>
  <c r="Q23" i="33"/>
  <c r="R22" i="33"/>
  <c r="Q22" i="33"/>
  <c r="R21" i="33"/>
  <c r="Q21" i="33"/>
  <c r="R20" i="33"/>
  <c r="Q20" i="33"/>
  <c r="R19" i="33"/>
  <c r="Q19" i="33"/>
  <c r="R18" i="33"/>
  <c r="Q18" i="33"/>
  <c r="R17" i="33"/>
  <c r="Q17" i="33"/>
  <c r="R16" i="33"/>
  <c r="Q16" i="33"/>
  <c r="R15" i="33"/>
  <c r="Q15" i="33"/>
  <c r="R14" i="33"/>
  <c r="Q14" i="33"/>
  <c r="R13" i="33"/>
  <c r="Q13" i="33"/>
  <c r="R12" i="33"/>
  <c r="Q12" i="33"/>
  <c r="R11" i="33"/>
  <c r="Q11" i="33"/>
  <c r="R10" i="33"/>
  <c r="Q10" i="33"/>
  <c r="R9" i="33"/>
  <c r="Q9" i="33"/>
  <c r="R8" i="33"/>
  <c r="Q8" i="33"/>
  <c r="R7" i="33"/>
  <c r="Q7" i="33"/>
  <c r="R6" i="33"/>
  <c r="Q6" i="33"/>
  <c r="R5" i="33"/>
  <c r="Q5" i="33"/>
  <c r="AB4" i="33"/>
  <c r="AA4" i="33"/>
  <c r="Z4" i="33"/>
  <c r="O4" i="33"/>
  <c r="L4" i="33"/>
  <c r="B10" i="32"/>
  <c r="B6" i="32"/>
  <c r="L31" i="35"/>
  <c r="K31" i="35"/>
  <c r="J31" i="35"/>
  <c r="I31" i="35"/>
  <c r="DC3" i="34"/>
  <c r="CN3" i="34"/>
  <c r="BY3" i="34"/>
  <c r="BJ3" i="34"/>
  <c r="AU3" i="34"/>
  <c r="Q3" i="34"/>
  <c r="C3" i="34"/>
  <c r="G4" i="38"/>
  <c r="E8" i="32" l="1"/>
  <c r="E5" i="32"/>
  <c r="E12" i="32"/>
  <c r="F12" i="32"/>
  <c r="F8" i="32"/>
  <c r="F5" i="32"/>
  <c r="O12" i="32"/>
  <c r="O5" i="32"/>
  <c r="O8" i="32"/>
  <c r="N5" i="32"/>
  <c r="N8" i="32"/>
  <c r="N12" i="32"/>
  <c r="M12" i="32"/>
  <c r="M8" i="32"/>
  <c r="M5" i="32"/>
  <c r="L12" i="32"/>
  <c r="L8" i="32"/>
  <c r="L5" i="32"/>
  <c r="K5" i="32"/>
  <c r="K12" i="32"/>
  <c r="K8" i="32"/>
  <c r="J5" i="32"/>
  <c r="J12" i="32"/>
  <c r="J8" i="32"/>
  <c r="I12" i="32"/>
  <c r="I8" i="32"/>
  <c r="I5" i="32"/>
  <c r="H12" i="32"/>
  <c r="H8" i="32"/>
  <c r="H5" i="32"/>
  <c r="G12" i="32"/>
  <c r="G5" i="32"/>
  <c r="G8" i="32"/>
  <c r="AA100" i="36" l="1"/>
  <c r="K100" i="36"/>
  <c r="AA99" i="36"/>
  <c r="K99" i="36"/>
  <c r="AA98" i="36"/>
  <c r="K98" i="36"/>
  <c r="AA97" i="36"/>
  <c r="K97" i="36"/>
  <c r="AA96" i="36"/>
  <c r="K96" i="36"/>
  <c r="AA95" i="36"/>
  <c r="K95" i="36"/>
  <c r="AA94" i="36"/>
  <c r="K94" i="36"/>
  <c r="AA93" i="36"/>
  <c r="K93" i="36"/>
  <c r="AA92" i="36"/>
  <c r="K92" i="36"/>
  <c r="AA91" i="36"/>
  <c r="K91" i="36"/>
  <c r="AA90" i="36"/>
  <c r="K90" i="36"/>
  <c r="AA89" i="36"/>
  <c r="K89" i="36"/>
  <c r="AA88" i="36"/>
  <c r="K88" i="36"/>
  <c r="AA87" i="36"/>
  <c r="K87" i="36"/>
  <c r="AA86" i="36"/>
  <c r="K86" i="36"/>
  <c r="AA85" i="36"/>
  <c r="K85" i="36"/>
  <c r="AA84" i="36"/>
  <c r="K84" i="36"/>
  <c r="AA83" i="36"/>
  <c r="K83" i="36"/>
  <c r="AA82" i="36"/>
  <c r="K82" i="36"/>
  <c r="AA81" i="36"/>
  <c r="K81" i="36"/>
  <c r="AA80" i="36"/>
  <c r="K80" i="36"/>
  <c r="AA79" i="36"/>
  <c r="K79" i="36"/>
  <c r="AA78" i="36"/>
  <c r="K78" i="36"/>
  <c r="AA77" i="36"/>
  <c r="K77" i="36"/>
  <c r="AA76" i="36"/>
  <c r="K76" i="36"/>
  <c r="AA75" i="36"/>
  <c r="K75" i="36"/>
  <c r="AA74" i="36"/>
  <c r="K74" i="36"/>
  <c r="AA73" i="36"/>
  <c r="K73" i="36"/>
  <c r="AA72" i="36"/>
  <c r="K72" i="36"/>
  <c r="AA71" i="36"/>
  <c r="K71" i="36"/>
  <c r="AA70" i="36"/>
  <c r="K70" i="36"/>
  <c r="AA69" i="36"/>
  <c r="K69" i="36"/>
  <c r="AA68" i="36"/>
  <c r="K68" i="36"/>
  <c r="AA67" i="36"/>
  <c r="K67" i="36"/>
  <c r="AA66" i="36"/>
  <c r="K66" i="36"/>
  <c r="AA65" i="36"/>
  <c r="K65" i="36"/>
  <c r="AA64" i="36"/>
  <c r="K64" i="36"/>
  <c r="AA63" i="36"/>
  <c r="K63" i="36"/>
  <c r="AA62" i="36"/>
  <c r="K62" i="36"/>
  <c r="AA61" i="36"/>
  <c r="K61" i="36"/>
  <c r="AA60" i="36"/>
  <c r="K60" i="36"/>
  <c r="AA59" i="36"/>
  <c r="K59" i="36"/>
  <c r="AA58" i="36"/>
  <c r="K58" i="36"/>
  <c r="AA57" i="36"/>
  <c r="K57" i="36"/>
  <c r="AA56" i="36"/>
  <c r="K56" i="36"/>
  <c r="AA55" i="36"/>
  <c r="K55" i="36"/>
  <c r="AA54" i="36"/>
  <c r="K54" i="36"/>
  <c r="AA53" i="36"/>
  <c r="K53" i="36"/>
  <c r="AA52" i="36"/>
  <c r="K52" i="36"/>
  <c r="AA51" i="36"/>
  <c r="K51" i="36"/>
  <c r="AA50" i="36"/>
  <c r="K50" i="36"/>
  <c r="AA49" i="36"/>
  <c r="K49" i="36"/>
  <c r="AA48" i="36"/>
  <c r="K48" i="36"/>
  <c r="AA47" i="36"/>
  <c r="K47" i="36"/>
  <c r="AA46" i="36"/>
  <c r="K46" i="36"/>
  <c r="AA45" i="36"/>
  <c r="K45" i="36"/>
  <c r="AA44" i="36"/>
  <c r="K44" i="36"/>
  <c r="AA43" i="36"/>
  <c r="K43" i="36"/>
  <c r="AA42" i="36"/>
  <c r="K42" i="36"/>
  <c r="AA41" i="36"/>
  <c r="K41" i="36"/>
  <c r="AA40" i="36"/>
  <c r="K40" i="36"/>
  <c r="AA39" i="36"/>
  <c r="K39" i="36"/>
  <c r="AA38" i="36"/>
  <c r="K38" i="36"/>
  <c r="AA37" i="36"/>
  <c r="K37" i="36"/>
  <c r="AA36" i="36"/>
  <c r="K36" i="36"/>
  <c r="AA35" i="36"/>
  <c r="K35" i="36"/>
  <c r="AA34" i="36"/>
  <c r="K34" i="36"/>
  <c r="AA33" i="36"/>
  <c r="K33" i="36"/>
  <c r="AA32" i="36"/>
  <c r="K32" i="36"/>
  <c r="AA31" i="36"/>
  <c r="K31" i="36"/>
  <c r="AA30" i="36"/>
  <c r="K30" i="36"/>
  <c r="AA29" i="36"/>
  <c r="K29" i="36"/>
  <c r="AA28" i="36"/>
  <c r="K28" i="36"/>
  <c r="AA27" i="36"/>
  <c r="K27" i="36"/>
  <c r="AA26" i="36"/>
  <c r="K26" i="36"/>
  <c r="AA25" i="36"/>
  <c r="K25" i="36"/>
  <c r="AA24" i="36"/>
  <c r="K24" i="36"/>
  <c r="AA23" i="36"/>
  <c r="K23" i="36"/>
  <c r="AA22" i="36"/>
  <c r="K22" i="36"/>
  <c r="AA21" i="36"/>
  <c r="K21" i="36"/>
  <c r="AA20" i="36"/>
  <c r="K20" i="36"/>
  <c r="AA19" i="36"/>
  <c r="K19" i="36"/>
  <c r="AA18" i="36"/>
  <c r="K18" i="36"/>
  <c r="AA17" i="36"/>
  <c r="K17" i="36"/>
  <c r="AA16" i="36"/>
  <c r="K16" i="36"/>
  <c r="AA15" i="36"/>
  <c r="K15" i="36"/>
  <c r="AA14" i="36"/>
  <c r="K14" i="36"/>
  <c r="AA13" i="36"/>
  <c r="K13" i="36"/>
  <c r="AA12" i="36"/>
  <c r="K12" i="36"/>
  <c r="AA11" i="36"/>
  <c r="K11" i="36"/>
  <c r="AA10" i="36"/>
  <c r="K10" i="36"/>
  <c r="AA9" i="36"/>
  <c r="K9" i="36"/>
  <c r="AA8" i="36"/>
  <c r="K8" i="36"/>
  <c r="AA7" i="36"/>
  <c r="K7" i="36"/>
  <c r="AA6" i="36"/>
  <c r="K6" i="36"/>
  <c r="AA5" i="36"/>
  <c r="K5" i="36"/>
  <c r="I61" i="35"/>
  <c r="P61" i="35" s="1"/>
  <c r="I60" i="35"/>
  <c r="S60" i="35" s="1"/>
  <c r="R59" i="35"/>
  <c r="O59" i="35"/>
  <c r="I59" i="35"/>
  <c r="Q59" i="35" s="1"/>
  <c r="I58" i="35"/>
  <c r="R58" i="35" s="1"/>
  <c r="I57" i="35"/>
  <c r="Q57" i="35" s="1"/>
  <c r="I56" i="35"/>
  <c r="O56" i="35" s="1"/>
  <c r="I55" i="35"/>
  <c r="Q55" i="35" s="1"/>
  <c r="N54" i="35"/>
  <c r="I54" i="35"/>
  <c r="I53" i="35"/>
  <c r="M53" i="35" s="1"/>
  <c r="Q52" i="35"/>
  <c r="I52" i="35"/>
  <c r="O52" i="35" s="1"/>
  <c r="I51" i="35"/>
  <c r="Q51" i="35" s="1"/>
  <c r="I50" i="35"/>
  <c r="P50" i="35" s="1"/>
  <c r="R49" i="35"/>
  <c r="I49" i="35"/>
  <c r="Q49" i="35" s="1"/>
  <c r="S48" i="35"/>
  <c r="I48" i="35"/>
  <c r="Q48" i="35" s="1"/>
  <c r="I47" i="35"/>
  <c r="Q47" i="35" s="1"/>
  <c r="I46" i="35"/>
  <c r="S46" i="35" s="1"/>
  <c r="I45" i="35"/>
  <c r="Q45" i="35" s="1"/>
  <c r="I44" i="35"/>
  <c r="P44" i="35" s="1"/>
  <c r="I43" i="35"/>
  <c r="Q43" i="35" s="1"/>
  <c r="I42" i="35"/>
  <c r="Q42" i="35" s="1"/>
  <c r="I41" i="35"/>
  <c r="I40" i="35"/>
  <c r="P40" i="35" s="1"/>
  <c r="I39" i="35"/>
  <c r="P39" i="35" s="1"/>
  <c r="I38" i="35"/>
  <c r="R38" i="35" s="1"/>
  <c r="I37" i="35"/>
  <c r="I36" i="35"/>
  <c r="I35" i="35"/>
  <c r="I34" i="35"/>
  <c r="O34" i="35" s="1"/>
  <c r="I33" i="35"/>
  <c r="I32" i="35" s="1"/>
  <c r="I27" i="35"/>
  <c r="H27" i="35"/>
  <c r="G27" i="35"/>
  <c r="F27" i="35"/>
  <c r="E27" i="35"/>
  <c r="D27" i="35"/>
  <c r="C27" i="35"/>
  <c r="B27" i="35"/>
  <c r="J26" i="35"/>
  <c r="J25" i="35"/>
  <c r="A25" i="35"/>
  <c r="A24" i="35" s="1"/>
  <c r="A23" i="35" s="1"/>
  <c r="A22" i="35" s="1"/>
  <c r="A21" i="35" s="1"/>
  <c r="A20" i="35" s="1"/>
  <c r="A19" i="35" s="1"/>
  <c r="A18" i="35" s="1"/>
  <c r="A17" i="35" s="1"/>
  <c r="A16" i="35" s="1"/>
  <c r="A15" i="35" s="1"/>
  <c r="A14" i="35" s="1"/>
  <c r="A13" i="35" s="1"/>
  <c r="A12" i="35" s="1"/>
  <c r="A11" i="35" s="1"/>
  <c r="A10" i="35" s="1"/>
  <c r="A9" i="35" s="1"/>
  <c r="A8" i="35" s="1"/>
  <c r="A7" i="35" s="1"/>
  <c r="A6" i="35" s="1"/>
  <c r="J24" i="35"/>
  <c r="J23" i="35"/>
  <c r="J22" i="35"/>
  <c r="J21" i="35"/>
  <c r="J20" i="35"/>
  <c r="J19" i="35"/>
  <c r="J18" i="35"/>
  <c r="J17" i="35"/>
  <c r="J16" i="35"/>
  <c r="J15" i="35"/>
  <c r="J14" i="35"/>
  <c r="J13" i="35"/>
  <c r="J12" i="35"/>
  <c r="J11" i="35"/>
  <c r="J10" i="35"/>
  <c r="J9" i="35"/>
  <c r="J8" i="35"/>
  <c r="J7" i="35"/>
  <c r="J6" i="35"/>
  <c r="EN136" i="34"/>
  <c r="EG136" i="34"/>
  <c r="EA136" i="34"/>
  <c r="DT136" i="34"/>
  <c r="DN136" i="34"/>
  <c r="DG136" i="34"/>
  <c r="CY136" i="34"/>
  <c r="CR136" i="34"/>
  <c r="CJ136" i="34"/>
  <c r="CC136" i="34"/>
  <c r="BU136" i="34"/>
  <c r="BN136" i="34"/>
  <c r="BF136" i="34"/>
  <c r="AY136" i="34"/>
  <c r="AQ136" i="34"/>
  <c r="AJ136" i="34"/>
  <c r="AB136" i="34"/>
  <c r="U136" i="34"/>
  <c r="N136" i="34"/>
  <c r="G136" i="34"/>
  <c r="EN135" i="34"/>
  <c r="EG135" i="34"/>
  <c r="EA135" i="34"/>
  <c r="DT135" i="34"/>
  <c r="DN135" i="34"/>
  <c r="DG135" i="34"/>
  <c r="CY135" i="34"/>
  <c r="CR135" i="34"/>
  <c r="CJ135" i="34"/>
  <c r="CC135" i="34"/>
  <c r="BU135" i="34"/>
  <c r="BN135" i="34"/>
  <c r="BF135" i="34"/>
  <c r="AY135" i="34"/>
  <c r="AQ135" i="34"/>
  <c r="AJ135" i="34"/>
  <c r="AB135" i="34"/>
  <c r="U135" i="34"/>
  <c r="N135" i="34"/>
  <c r="G135" i="34"/>
  <c r="EN134" i="34"/>
  <c r="EG134" i="34"/>
  <c r="EA134" i="34"/>
  <c r="DT134" i="34"/>
  <c r="DN134" i="34"/>
  <c r="DG134" i="34"/>
  <c r="CY134" i="34"/>
  <c r="CR134" i="34"/>
  <c r="CJ134" i="34"/>
  <c r="CC134" i="34"/>
  <c r="BU134" i="34"/>
  <c r="BN134" i="34"/>
  <c r="BF134" i="34"/>
  <c r="AY134" i="34"/>
  <c r="AQ134" i="34"/>
  <c r="AJ134" i="34"/>
  <c r="AB134" i="34"/>
  <c r="U134" i="34"/>
  <c r="N134" i="34"/>
  <c r="G134" i="34"/>
  <c r="EN133" i="34"/>
  <c r="EG133" i="34"/>
  <c r="EA133" i="34"/>
  <c r="DT133" i="34"/>
  <c r="DN133" i="34"/>
  <c r="DG133" i="34"/>
  <c r="CY133" i="34"/>
  <c r="CR133" i="34"/>
  <c r="CJ133" i="34"/>
  <c r="CC133" i="34"/>
  <c r="BU133" i="34"/>
  <c r="BN133" i="34"/>
  <c r="BF133" i="34"/>
  <c r="AY133" i="34"/>
  <c r="AQ133" i="34"/>
  <c r="AJ133" i="34"/>
  <c r="AB133" i="34"/>
  <c r="U133" i="34"/>
  <c r="N133" i="34"/>
  <c r="G133" i="34"/>
  <c r="EN132" i="34"/>
  <c r="EG132" i="34"/>
  <c r="EA132" i="34"/>
  <c r="DT132" i="34"/>
  <c r="DN132" i="34"/>
  <c r="DG132" i="34"/>
  <c r="CY132" i="34"/>
  <c r="CR132" i="34"/>
  <c r="CJ132" i="34"/>
  <c r="CC132" i="34"/>
  <c r="BU132" i="34"/>
  <c r="BN132" i="34"/>
  <c r="BF132" i="34"/>
  <c r="AY132" i="34"/>
  <c r="AQ132" i="34"/>
  <c r="AJ132" i="34"/>
  <c r="AB132" i="34"/>
  <c r="U132" i="34"/>
  <c r="N132" i="34"/>
  <c r="G132" i="34"/>
  <c r="EN131" i="34"/>
  <c r="EG131" i="34"/>
  <c r="EA131" i="34"/>
  <c r="DT131" i="34"/>
  <c r="DN131" i="34"/>
  <c r="DN130" i="34" s="1"/>
  <c r="DG131" i="34"/>
  <c r="DG130" i="34" s="1"/>
  <c r="CY131" i="34"/>
  <c r="CR131" i="34"/>
  <c r="CJ131" i="34"/>
  <c r="CJ130" i="34" s="1"/>
  <c r="CC131" i="34"/>
  <c r="CC130" i="34" s="1"/>
  <c r="BU131" i="34"/>
  <c r="BN131" i="34"/>
  <c r="BF131" i="34"/>
  <c r="BF130" i="34" s="1"/>
  <c r="AY131" i="34"/>
  <c r="AY130" i="34" s="1"/>
  <c r="AQ131" i="34"/>
  <c r="AJ131" i="34"/>
  <c r="AB131" i="34"/>
  <c r="AB130" i="34" s="1"/>
  <c r="U131" i="34"/>
  <c r="U130" i="34" s="1"/>
  <c r="N131" i="34"/>
  <c r="G131" i="34"/>
  <c r="G130" i="34" s="1"/>
  <c r="EP130" i="34"/>
  <c r="EO130" i="34"/>
  <c r="EM130" i="34"/>
  <c r="EL130" i="34"/>
  <c r="EK130" i="34"/>
  <c r="EJ130" i="34"/>
  <c r="EI130" i="34"/>
  <c r="EH130" i="34"/>
  <c r="EF130" i="34"/>
  <c r="EE130" i="34"/>
  <c r="ED130" i="34"/>
  <c r="EC130" i="34"/>
  <c r="EB130" i="34"/>
  <c r="DZ130" i="34"/>
  <c r="DY130" i="34"/>
  <c r="DX130" i="34"/>
  <c r="DW130" i="34"/>
  <c r="DV130" i="34"/>
  <c r="DU130" i="34"/>
  <c r="DS130" i="34"/>
  <c r="DR130" i="34"/>
  <c r="DQ130" i="34"/>
  <c r="DP130" i="34"/>
  <c r="DO130" i="34"/>
  <c r="DM130" i="34"/>
  <c r="DL130" i="34"/>
  <c r="DK130" i="34"/>
  <c r="DJ130" i="34"/>
  <c r="DI130" i="34"/>
  <c r="DH130" i="34"/>
  <c r="DF130" i="34"/>
  <c r="DE130" i="34"/>
  <c r="DD130" i="34"/>
  <c r="DC130" i="34"/>
  <c r="DA130" i="34"/>
  <c r="CZ130" i="34"/>
  <c r="CX130" i="34"/>
  <c r="CW130" i="34"/>
  <c r="CV130" i="34"/>
  <c r="CU130" i="34"/>
  <c r="CT130" i="34"/>
  <c r="CS130" i="34"/>
  <c r="CQ130" i="34"/>
  <c r="CP130" i="34"/>
  <c r="CO130" i="34"/>
  <c r="CN130" i="34"/>
  <c r="CL130" i="34"/>
  <c r="CK130" i="34"/>
  <c r="CI130" i="34"/>
  <c r="CH130" i="34"/>
  <c r="CG130" i="34"/>
  <c r="CF130" i="34"/>
  <c r="CE130" i="34"/>
  <c r="CD130" i="34"/>
  <c r="CB130" i="34"/>
  <c r="CA130" i="34"/>
  <c r="BZ130" i="34"/>
  <c r="BY130" i="34"/>
  <c r="BW130" i="34"/>
  <c r="BV130" i="34"/>
  <c r="BT130" i="34"/>
  <c r="BS130" i="34"/>
  <c r="BR130" i="34"/>
  <c r="BQ130" i="34"/>
  <c r="BP130" i="34"/>
  <c r="BO130" i="34"/>
  <c r="BM130" i="34"/>
  <c r="BL130" i="34"/>
  <c r="BK130" i="34"/>
  <c r="BJ130" i="34"/>
  <c r="BH130" i="34"/>
  <c r="BG130" i="34"/>
  <c r="BE130" i="34"/>
  <c r="BD130" i="34"/>
  <c r="BC130" i="34"/>
  <c r="BB130" i="34"/>
  <c r="BA130" i="34"/>
  <c r="AZ130" i="34"/>
  <c r="AX130" i="34"/>
  <c r="AW130" i="34"/>
  <c r="AV130" i="34"/>
  <c r="AU130" i="34"/>
  <c r="AS130" i="34"/>
  <c r="AR130" i="34"/>
  <c r="AP130" i="34"/>
  <c r="AO130" i="34"/>
  <c r="AN130" i="34"/>
  <c r="AM130" i="34"/>
  <c r="AL130" i="34"/>
  <c r="AK130" i="34"/>
  <c r="AI130" i="34"/>
  <c r="AH130" i="34"/>
  <c r="AG130" i="34"/>
  <c r="AF130" i="34"/>
  <c r="AD130" i="34"/>
  <c r="AC130" i="34"/>
  <c r="AA130" i="34"/>
  <c r="Z130" i="34"/>
  <c r="Y130" i="34"/>
  <c r="X130" i="34"/>
  <c r="W130" i="34"/>
  <c r="V130" i="34"/>
  <c r="T130" i="34"/>
  <c r="S130" i="34"/>
  <c r="R130" i="34"/>
  <c r="Q130" i="34"/>
  <c r="P130" i="34"/>
  <c r="O130" i="34"/>
  <c r="M130" i="34"/>
  <c r="L130" i="34"/>
  <c r="K130" i="34"/>
  <c r="J130" i="34"/>
  <c r="I130" i="34"/>
  <c r="H130" i="34"/>
  <c r="F130" i="34"/>
  <c r="E130" i="34"/>
  <c r="D130" i="34"/>
  <c r="C130" i="34"/>
  <c r="EN129" i="34"/>
  <c r="EG129" i="34"/>
  <c r="EA129" i="34"/>
  <c r="DT129" i="34"/>
  <c r="DN129" i="34"/>
  <c r="DG129" i="34"/>
  <c r="CY129" i="34"/>
  <c r="CR129" i="34"/>
  <c r="CJ129" i="34"/>
  <c r="CC129" i="34"/>
  <c r="BU129" i="34"/>
  <c r="BN129" i="34"/>
  <c r="BF129" i="34"/>
  <c r="AY129" i="34"/>
  <c r="AQ129" i="34"/>
  <c r="AJ129" i="34"/>
  <c r="AB129" i="34"/>
  <c r="U129" i="34"/>
  <c r="N129" i="34"/>
  <c r="G129" i="34"/>
  <c r="EN128" i="34"/>
  <c r="EG128" i="34"/>
  <c r="EA128" i="34"/>
  <c r="DT128" i="34"/>
  <c r="DN128" i="34"/>
  <c r="DG128" i="34"/>
  <c r="CY128" i="34"/>
  <c r="CR128" i="34"/>
  <c r="CJ128" i="34"/>
  <c r="CC128" i="34"/>
  <c r="BU128" i="34"/>
  <c r="BN128" i="34"/>
  <c r="BF128" i="34"/>
  <c r="AY128" i="34"/>
  <c r="AQ128" i="34"/>
  <c r="AJ128" i="34"/>
  <c r="AB128" i="34"/>
  <c r="U128" i="34"/>
  <c r="N128" i="34"/>
  <c r="G128" i="34"/>
  <c r="EN127" i="34"/>
  <c r="EG127" i="34"/>
  <c r="EA127" i="34"/>
  <c r="DT127" i="34"/>
  <c r="DN127" i="34"/>
  <c r="DG127" i="34"/>
  <c r="CY127" i="34"/>
  <c r="CR127" i="34"/>
  <c r="CJ127" i="34"/>
  <c r="CC127" i="34"/>
  <c r="BU127" i="34"/>
  <c r="BN127" i="34"/>
  <c r="BF127" i="34"/>
  <c r="AY127" i="34"/>
  <c r="AQ127" i="34"/>
  <c r="AJ127" i="34"/>
  <c r="AB127" i="34"/>
  <c r="U127" i="34"/>
  <c r="N127" i="34"/>
  <c r="G127" i="34"/>
  <c r="EN126" i="34"/>
  <c r="EN125" i="34" s="1"/>
  <c r="EG126" i="34"/>
  <c r="EG125" i="34" s="1"/>
  <c r="EA126" i="34"/>
  <c r="EA125" i="34" s="1"/>
  <c r="DT126" i="34"/>
  <c r="DT125" i="34" s="1"/>
  <c r="DN126" i="34"/>
  <c r="DG126" i="34"/>
  <c r="CY126" i="34"/>
  <c r="CY125" i="34" s="1"/>
  <c r="CR126" i="34"/>
  <c r="CR125" i="34" s="1"/>
  <c r="CJ126" i="34"/>
  <c r="CC126" i="34"/>
  <c r="BU126" i="34"/>
  <c r="BU125" i="34" s="1"/>
  <c r="BN126" i="34"/>
  <c r="BN125" i="34" s="1"/>
  <c r="BF126" i="34"/>
  <c r="AY126" i="34"/>
  <c r="AQ126" i="34"/>
  <c r="AQ125" i="34" s="1"/>
  <c r="AJ126" i="34"/>
  <c r="AJ125" i="34" s="1"/>
  <c r="AB126" i="34"/>
  <c r="U126" i="34"/>
  <c r="N126" i="34"/>
  <c r="N125" i="34" s="1"/>
  <c r="G126" i="34"/>
  <c r="G125" i="34" s="1"/>
  <c r="EP125" i="34"/>
  <c r="EO125" i="34"/>
  <c r="EM125" i="34"/>
  <c r="EL125" i="34"/>
  <c r="EK125" i="34"/>
  <c r="EJ125" i="34"/>
  <c r="EI125" i="34"/>
  <c r="EH125" i="34"/>
  <c r="EF125" i="34"/>
  <c r="EE125" i="34"/>
  <c r="ED125" i="34"/>
  <c r="EC125" i="34"/>
  <c r="EB125" i="34"/>
  <c r="DZ125" i="34"/>
  <c r="DY125" i="34"/>
  <c r="DX125" i="34"/>
  <c r="DW125" i="34"/>
  <c r="DV125" i="34"/>
  <c r="DU125" i="34"/>
  <c r="DS125" i="34"/>
  <c r="DR125" i="34"/>
  <c r="DQ125" i="34"/>
  <c r="DP125" i="34"/>
  <c r="DO125" i="34"/>
  <c r="DM125" i="34"/>
  <c r="DL125" i="34"/>
  <c r="DK125" i="34"/>
  <c r="DJ125" i="34"/>
  <c r="DI125" i="34"/>
  <c r="DH125" i="34"/>
  <c r="DF125" i="34"/>
  <c r="DE125" i="34"/>
  <c r="DD125" i="34"/>
  <c r="DC125" i="34"/>
  <c r="DA125" i="34"/>
  <c r="CZ125" i="34"/>
  <c r="CX125" i="34"/>
  <c r="CW125" i="34"/>
  <c r="CV125" i="34"/>
  <c r="CU125" i="34"/>
  <c r="CT125" i="34"/>
  <c r="CS125" i="34"/>
  <c r="CQ125" i="34"/>
  <c r="CP125" i="34"/>
  <c r="CO125" i="34"/>
  <c r="CN125" i="34"/>
  <c r="CL125" i="34"/>
  <c r="CK125" i="34"/>
  <c r="CI125" i="34"/>
  <c r="CH125" i="34"/>
  <c r="CG125" i="34"/>
  <c r="CF125" i="34"/>
  <c r="CE125" i="34"/>
  <c r="CD125" i="34"/>
  <c r="CB125" i="34"/>
  <c r="CA125" i="34"/>
  <c r="BZ125" i="34"/>
  <c r="BY125" i="34"/>
  <c r="BW125" i="34"/>
  <c r="BV125" i="34"/>
  <c r="BT125" i="34"/>
  <c r="BS125" i="34"/>
  <c r="BR125" i="34"/>
  <c r="BQ125" i="34"/>
  <c r="BP125" i="34"/>
  <c r="BO125" i="34"/>
  <c r="BM125" i="34"/>
  <c r="BL125" i="34"/>
  <c r="BK125" i="34"/>
  <c r="BJ125" i="34"/>
  <c r="BH125" i="34"/>
  <c r="BG125" i="34"/>
  <c r="BE125" i="34"/>
  <c r="BD125" i="34"/>
  <c r="BC125" i="34"/>
  <c r="BB125" i="34"/>
  <c r="BA125" i="34"/>
  <c r="AZ125" i="34"/>
  <c r="AX125" i="34"/>
  <c r="AW125" i="34"/>
  <c r="AV125" i="34"/>
  <c r="AU125" i="34"/>
  <c r="AS125" i="34"/>
  <c r="AR125" i="34"/>
  <c r="AP125" i="34"/>
  <c r="AO125" i="34"/>
  <c r="AN125" i="34"/>
  <c r="AM125" i="34"/>
  <c r="AL125" i="34"/>
  <c r="AK125" i="34"/>
  <c r="AI125" i="34"/>
  <c r="AH125" i="34"/>
  <c r="AG125" i="34"/>
  <c r="AF125" i="34"/>
  <c r="AD125" i="34"/>
  <c r="AC125" i="34"/>
  <c r="AA125" i="34"/>
  <c r="Z125" i="34"/>
  <c r="Y125" i="34"/>
  <c r="X125" i="34"/>
  <c r="W125" i="34"/>
  <c r="V125" i="34"/>
  <c r="T125" i="34"/>
  <c r="S125" i="34"/>
  <c r="R125" i="34"/>
  <c r="Q125" i="34"/>
  <c r="P125" i="34"/>
  <c r="O125" i="34"/>
  <c r="M125" i="34"/>
  <c r="L125" i="34"/>
  <c r="K125" i="34"/>
  <c r="J125" i="34"/>
  <c r="I125" i="34"/>
  <c r="H125" i="34"/>
  <c r="F125" i="34"/>
  <c r="E125" i="34"/>
  <c r="D125" i="34"/>
  <c r="C125" i="34"/>
  <c r="EN124" i="34"/>
  <c r="EG124" i="34"/>
  <c r="EA124" i="34"/>
  <c r="DT124" i="34"/>
  <c r="DN124" i="34"/>
  <c r="DG124" i="34"/>
  <c r="CY124" i="34"/>
  <c r="CR124" i="34"/>
  <c r="CJ124" i="34"/>
  <c r="CC124" i="34"/>
  <c r="BU124" i="34"/>
  <c r="BN124" i="34"/>
  <c r="BF124" i="34"/>
  <c r="AY124" i="34"/>
  <c r="AQ124" i="34"/>
  <c r="AJ124" i="34"/>
  <c r="AB124" i="34"/>
  <c r="U124" i="34"/>
  <c r="N124" i="34"/>
  <c r="G124" i="34"/>
  <c r="EN123" i="34"/>
  <c r="EG123" i="34"/>
  <c r="EA123" i="34"/>
  <c r="DT123" i="34"/>
  <c r="DN123" i="34"/>
  <c r="DG123" i="34"/>
  <c r="CY123" i="34"/>
  <c r="CR123" i="34"/>
  <c r="CJ123" i="34"/>
  <c r="CC123" i="34"/>
  <c r="BU123" i="34"/>
  <c r="BN123" i="34"/>
  <c r="BF123" i="34"/>
  <c r="AY123" i="34"/>
  <c r="AQ123" i="34"/>
  <c r="AJ123" i="34"/>
  <c r="AB123" i="34"/>
  <c r="U123" i="34"/>
  <c r="N123" i="34"/>
  <c r="G123" i="34"/>
  <c r="EN122" i="34"/>
  <c r="EN121" i="34" s="1"/>
  <c r="EG122" i="34"/>
  <c r="EG121" i="34" s="1"/>
  <c r="EA122" i="34"/>
  <c r="EA121" i="34" s="1"/>
  <c r="DT122" i="34"/>
  <c r="DT121" i="34" s="1"/>
  <c r="DN122" i="34"/>
  <c r="DG122" i="34"/>
  <c r="CY122" i="34"/>
  <c r="CY121" i="34" s="1"/>
  <c r="CR122" i="34"/>
  <c r="CR121" i="34" s="1"/>
  <c r="CJ122" i="34"/>
  <c r="CC122" i="34"/>
  <c r="BU122" i="34"/>
  <c r="BU121" i="34" s="1"/>
  <c r="BN122" i="34"/>
  <c r="BN121" i="34" s="1"/>
  <c r="BF122" i="34"/>
  <c r="AY122" i="34"/>
  <c r="AQ122" i="34"/>
  <c r="AQ121" i="34" s="1"/>
  <c r="AJ122" i="34"/>
  <c r="AJ121" i="34" s="1"/>
  <c r="AB122" i="34"/>
  <c r="U122" i="34"/>
  <c r="N122" i="34"/>
  <c r="N121" i="34" s="1"/>
  <c r="G122" i="34"/>
  <c r="G121" i="34" s="1"/>
  <c r="EP121" i="34"/>
  <c r="EO121" i="34"/>
  <c r="EM121" i="34"/>
  <c r="EL121" i="34"/>
  <c r="EK121" i="34"/>
  <c r="EJ121" i="34"/>
  <c r="EI121" i="34"/>
  <c r="EH121" i="34"/>
  <c r="EF121" i="34"/>
  <c r="EE121" i="34"/>
  <c r="ED121" i="34"/>
  <c r="EC121" i="34"/>
  <c r="EB121" i="34"/>
  <c r="DZ121" i="34"/>
  <c r="DY121" i="34"/>
  <c r="DX121" i="34"/>
  <c r="DW121" i="34"/>
  <c r="DV121" i="34"/>
  <c r="DU121" i="34"/>
  <c r="DS121" i="34"/>
  <c r="DR121" i="34"/>
  <c r="DQ121" i="34"/>
  <c r="DP121" i="34"/>
  <c r="DO121" i="34"/>
  <c r="DM121" i="34"/>
  <c r="DL121" i="34"/>
  <c r="DK121" i="34"/>
  <c r="DJ121" i="34"/>
  <c r="DI121" i="34"/>
  <c r="DH121" i="34"/>
  <c r="DF121" i="34"/>
  <c r="DE121" i="34"/>
  <c r="DD121" i="34"/>
  <c r="DC121" i="34"/>
  <c r="DA121" i="34"/>
  <c r="CZ121" i="34"/>
  <c r="CX121" i="34"/>
  <c r="CW121" i="34"/>
  <c r="CV121" i="34"/>
  <c r="CU121" i="34"/>
  <c r="CT121" i="34"/>
  <c r="CS121" i="34"/>
  <c r="CQ121" i="34"/>
  <c r="CP121" i="34"/>
  <c r="CO121" i="34"/>
  <c r="CN121" i="34"/>
  <c r="CL121" i="34"/>
  <c r="CK121" i="34"/>
  <c r="CI121" i="34"/>
  <c r="CH121" i="34"/>
  <c r="CG121" i="34"/>
  <c r="CF121" i="34"/>
  <c r="CE121" i="34"/>
  <c r="CD121" i="34"/>
  <c r="CB121" i="34"/>
  <c r="CA121" i="34"/>
  <c r="BZ121" i="34"/>
  <c r="BY121" i="34"/>
  <c r="BW121" i="34"/>
  <c r="BV121" i="34"/>
  <c r="BT121" i="34"/>
  <c r="BS121" i="34"/>
  <c r="BR121" i="34"/>
  <c r="BQ121" i="34"/>
  <c r="BP121" i="34"/>
  <c r="BO121" i="34"/>
  <c r="BM121" i="34"/>
  <c r="BL121" i="34"/>
  <c r="BK121" i="34"/>
  <c r="BJ121" i="34"/>
  <c r="BH121" i="34"/>
  <c r="BG121" i="34"/>
  <c r="BE121" i="34"/>
  <c r="BD121" i="34"/>
  <c r="BC121" i="34"/>
  <c r="BB121" i="34"/>
  <c r="BA121" i="34"/>
  <c r="AZ121" i="34"/>
  <c r="AX121" i="34"/>
  <c r="AW121" i="34"/>
  <c r="AV121" i="34"/>
  <c r="AU121" i="34"/>
  <c r="AS121" i="34"/>
  <c r="AR121" i="34"/>
  <c r="AP121" i="34"/>
  <c r="AO121" i="34"/>
  <c r="AN121" i="34"/>
  <c r="AM121" i="34"/>
  <c r="AL121" i="34"/>
  <c r="AK121" i="34"/>
  <c r="AI121" i="34"/>
  <c r="AH121" i="34"/>
  <c r="AG121" i="34"/>
  <c r="AF121" i="34"/>
  <c r="AD121" i="34"/>
  <c r="AC121" i="34"/>
  <c r="AA121" i="34"/>
  <c r="Z121" i="34"/>
  <c r="Y121" i="34"/>
  <c r="X121" i="34"/>
  <c r="W121" i="34"/>
  <c r="V121" i="34"/>
  <c r="T121" i="34"/>
  <c r="S121" i="34"/>
  <c r="R121" i="34"/>
  <c r="Q121" i="34"/>
  <c r="P121" i="34"/>
  <c r="O121" i="34"/>
  <c r="M121" i="34"/>
  <c r="L121" i="34"/>
  <c r="K121" i="34"/>
  <c r="J121" i="34"/>
  <c r="I121" i="34"/>
  <c r="H121" i="34"/>
  <c r="F121" i="34"/>
  <c r="E121" i="34"/>
  <c r="D121" i="34"/>
  <c r="C121" i="34"/>
  <c r="B119" i="34"/>
  <c r="EN117" i="34"/>
  <c r="EG117" i="34"/>
  <c r="EA117" i="34"/>
  <c r="DT117" i="34"/>
  <c r="DN117" i="34"/>
  <c r="DG117" i="34"/>
  <c r="CY117" i="34"/>
  <c r="CR117" i="34"/>
  <c r="CJ117" i="34"/>
  <c r="CC117" i="34"/>
  <c r="BU117" i="34"/>
  <c r="BN117" i="34"/>
  <c r="BF117" i="34"/>
  <c r="AY117" i="34"/>
  <c r="AQ117" i="34"/>
  <c r="AJ117" i="34"/>
  <c r="AB117" i="34"/>
  <c r="U117" i="34"/>
  <c r="N117" i="34"/>
  <c r="G117" i="34"/>
  <c r="EN116" i="34"/>
  <c r="EG116" i="34"/>
  <c r="EA116" i="34"/>
  <c r="DT116" i="34"/>
  <c r="DN116" i="34"/>
  <c r="DG116" i="34"/>
  <c r="CY116" i="34"/>
  <c r="CR116" i="34"/>
  <c r="CJ116" i="34"/>
  <c r="CC116" i="34"/>
  <c r="BU116" i="34"/>
  <c r="BN116" i="34"/>
  <c r="BF116" i="34"/>
  <c r="AY116" i="34"/>
  <c r="AQ116" i="34"/>
  <c r="AJ116" i="34"/>
  <c r="AB116" i="34"/>
  <c r="U116" i="34"/>
  <c r="N116" i="34"/>
  <c r="G116" i="34"/>
  <c r="EN115" i="34"/>
  <c r="EG115" i="34"/>
  <c r="EA115" i="34"/>
  <c r="DT115" i="34"/>
  <c r="DN115" i="34"/>
  <c r="DG115" i="34"/>
  <c r="CY115" i="34"/>
  <c r="CR115" i="34"/>
  <c r="CJ115" i="34"/>
  <c r="CC115" i="34"/>
  <c r="BU115" i="34"/>
  <c r="BN115" i="34"/>
  <c r="BF115" i="34"/>
  <c r="AY115" i="34"/>
  <c r="AQ115" i="34"/>
  <c r="AJ115" i="34"/>
  <c r="AB115" i="34"/>
  <c r="U115" i="34"/>
  <c r="N115" i="34"/>
  <c r="G115" i="34"/>
  <c r="EN114" i="34"/>
  <c r="EG114" i="34"/>
  <c r="EA114" i="34"/>
  <c r="DT114" i="34"/>
  <c r="DN114" i="34"/>
  <c r="DG114" i="34"/>
  <c r="CY114" i="34"/>
  <c r="CR114" i="34"/>
  <c r="CJ114" i="34"/>
  <c r="CC114" i="34"/>
  <c r="BU114" i="34"/>
  <c r="BN114" i="34"/>
  <c r="BF114" i="34"/>
  <c r="AY114" i="34"/>
  <c r="AQ114" i="34"/>
  <c r="AJ114" i="34"/>
  <c r="AB114" i="34"/>
  <c r="U114" i="34"/>
  <c r="N114" i="34"/>
  <c r="G114" i="34"/>
  <c r="EN113" i="34"/>
  <c r="EG113" i="34"/>
  <c r="EA113" i="34"/>
  <c r="DT113" i="34"/>
  <c r="DN113" i="34"/>
  <c r="DG113" i="34"/>
  <c r="CY113" i="34"/>
  <c r="CR113" i="34"/>
  <c r="CJ113" i="34"/>
  <c r="CC113" i="34"/>
  <c r="BU113" i="34"/>
  <c r="BN113" i="34"/>
  <c r="BF113" i="34"/>
  <c r="AY113" i="34"/>
  <c r="AQ113" i="34"/>
  <c r="AJ113" i="34"/>
  <c r="AB113" i="34"/>
  <c r="U113" i="34"/>
  <c r="N113" i="34"/>
  <c r="G113" i="34"/>
  <c r="EN112" i="34"/>
  <c r="EG112" i="34"/>
  <c r="EG111" i="34" s="1"/>
  <c r="EA112" i="34"/>
  <c r="EA111" i="34" s="1"/>
  <c r="DT112" i="34"/>
  <c r="DN112" i="34"/>
  <c r="DN111" i="34" s="1"/>
  <c r="DG112" i="34"/>
  <c r="CY112" i="34"/>
  <c r="CR112" i="34"/>
  <c r="CJ112" i="34"/>
  <c r="CJ111" i="34" s="1"/>
  <c r="CC112" i="34"/>
  <c r="CC111" i="34" s="1"/>
  <c r="BU112" i="34"/>
  <c r="BN112" i="34"/>
  <c r="BN111" i="34" s="1"/>
  <c r="BF112" i="34"/>
  <c r="AY112" i="34"/>
  <c r="AY111" i="34" s="1"/>
  <c r="AQ112" i="34"/>
  <c r="AJ112" i="34"/>
  <c r="AJ111" i="34" s="1"/>
  <c r="AB112" i="34"/>
  <c r="AB111" i="34" s="1"/>
  <c r="U112" i="34"/>
  <c r="U111" i="34" s="1"/>
  <c r="N112" i="34"/>
  <c r="G112" i="34"/>
  <c r="EP111" i="34"/>
  <c r="EO111" i="34"/>
  <c r="EM111" i="34"/>
  <c r="EL111" i="34"/>
  <c r="EK111" i="34"/>
  <c r="EJ111" i="34"/>
  <c r="EI111" i="34"/>
  <c r="EH111" i="34"/>
  <c r="EF111" i="34"/>
  <c r="EE111" i="34"/>
  <c r="ED111" i="34"/>
  <c r="EC111" i="34"/>
  <c r="EB111" i="34"/>
  <c r="DZ111" i="34"/>
  <c r="DY111" i="34"/>
  <c r="DX111" i="34"/>
  <c r="DW111" i="34"/>
  <c r="DV111" i="34"/>
  <c r="DU111" i="34"/>
  <c r="DS111" i="34"/>
  <c r="DR111" i="34"/>
  <c r="DQ111" i="34"/>
  <c r="DP111" i="34"/>
  <c r="DO111" i="34"/>
  <c r="DM111" i="34"/>
  <c r="DL111" i="34"/>
  <c r="DK111" i="34"/>
  <c r="DJ111" i="34"/>
  <c r="DI111" i="34"/>
  <c r="DH111" i="34"/>
  <c r="DF111" i="34"/>
  <c r="DE111" i="34"/>
  <c r="DD111" i="34"/>
  <c r="DC111" i="34"/>
  <c r="DA111" i="34"/>
  <c r="CZ111" i="34"/>
  <c r="CX111" i="34"/>
  <c r="CW111" i="34"/>
  <c r="CV111" i="34"/>
  <c r="CU111" i="34"/>
  <c r="CT111" i="34"/>
  <c r="CS111" i="34"/>
  <c r="CQ111" i="34"/>
  <c r="CP111" i="34"/>
  <c r="CO111" i="34"/>
  <c r="CN111" i="34"/>
  <c r="CL111" i="34"/>
  <c r="CK111" i="34"/>
  <c r="CI111" i="34"/>
  <c r="CH111" i="34"/>
  <c r="CG111" i="34"/>
  <c r="CF111" i="34"/>
  <c r="CE111" i="34"/>
  <c r="CD111" i="34"/>
  <c r="CB111" i="34"/>
  <c r="CA111" i="34"/>
  <c r="BZ111" i="34"/>
  <c r="BY111" i="34"/>
  <c r="BW111" i="34"/>
  <c r="BV111" i="34"/>
  <c r="BT111" i="34"/>
  <c r="BS111" i="34"/>
  <c r="BR111" i="34"/>
  <c r="BQ111" i="34"/>
  <c r="BP111" i="34"/>
  <c r="BO111" i="34"/>
  <c r="BM111" i="34"/>
  <c r="BL111" i="34"/>
  <c r="BK111" i="34"/>
  <c r="BJ111" i="34"/>
  <c r="BH111" i="34"/>
  <c r="BG111" i="34"/>
  <c r="BF111" i="34"/>
  <c r="BE111" i="34"/>
  <c r="BD111" i="34"/>
  <c r="BC111" i="34"/>
  <c r="BB111" i="34"/>
  <c r="BA111" i="34"/>
  <c r="AZ111" i="34"/>
  <c r="AX111" i="34"/>
  <c r="AW111" i="34"/>
  <c r="AV111" i="34"/>
  <c r="AU111" i="34"/>
  <c r="AS111" i="34"/>
  <c r="AR111" i="34"/>
  <c r="AP111" i="34"/>
  <c r="AO111" i="34"/>
  <c r="AN111" i="34"/>
  <c r="AM111" i="34"/>
  <c r="AL111" i="34"/>
  <c r="AK111" i="34"/>
  <c r="AI111" i="34"/>
  <c r="AH111" i="34"/>
  <c r="AG111" i="34"/>
  <c r="AF111" i="34"/>
  <c r="AD111" i="34"/>
  <c r="AC111" i="34"/>
  <c r="AA111" i="34"/>
  <c r="Z111" i="34"/>
  <c r="Y111" i="34"/>
  <c r="X111" i="34"/>
  <c r="W111" i="34"/>
  <c r="V111" i="34"/>
  <c r="T111" i="34"/>
  <c r="S111" i="34"/>
  <c r="R111" i="34"/>
  <c r="Q111" i="34"/>
  <c r="P111" i="34"/>
  <c r="O111" i="34"/>
  <c r="M111" i="34"/>
  <c r="L111" i="34"/>
  <c r="K111" i="34"/>
  <c r="J111" i="34"/>
  <c r="I111" i="34"/>
  <c r="H111" i="34"/>
  <c r="F111" i="34"/>
  <c r="E111" i="34"/>
  <c r="D111" i="34"/>
  <c r="C111" i="34"/>
  <c r="EN110" i="34"/>
  <c r="EG110" i="34"/>
  <c r="EA110" i="34"/>
  <c r="DT110" i="34"/>
  <c r="DN110" i="34"/>
  <c r="DG110" i="34"/>
  <c r="CY110" i="34"/>
  <c r="CR110" i="34"/>
  <c r="CJ110" i="34"/>
  <c r="CC110" i="34"/>
  <c r="BU110" i="34"/>
  <c r="BN110" i="34"/>
  <c r="BF110" i="34"/>
  <c r="AY110" i="34"/>
  <c r="AQ110" i="34"/>
  <c r="AJ110" i="34"/>
  <c r="AB110" i="34"/>
  <c r="U110" i="34"/>
  <c r="N110" i="34"/>
  <c r="G110" i="34"/>
  <c r="EN109" i="34"/>
  <c r="EG109" i="34"/>
  <c r="EA109" i="34"/>
  <c r="DT109" i="34"/>
  <c r="DN109" i="34"/>
  <c r="DG109" i="34"/>
  <c r="CY109" i="34"/>
  <c r="CR109" i="34"/>
  <c r="CJ109" i="34"/>
  <c r="CC109" i="34"/>
  <c r="BU109" i="34"/>
  <c r="BN109" i="34"/>
  <c r="BF109" i="34"/>
  <c r="AY109" i="34"/>
  <c r="AQ109" i="34"/>
  <c r="AJ109" i="34"/>
  <c r="AB109" i="34"/>
  <c r="U109" i="34"/>
  <c r="N109" i="34"/>
  <c r="G109" i="34"/>
  <c r="EN108" i="34"/>
  <c r="EG108" i="34"/>
  <c r="EA108" i="34"/>
  <c r="DT108" i="34"/>
  <c r="DN108" i="34"/>
  <c r="DG108" i="34"/>
  <c r="CY108" i="34"/>
  <c r="CR108" i="34"/>
  <c r="CJ108" i="34"/>
  <c r="CC108" i="34"/>
  <c r="BU108" i="34"/>
  <c r="BN108" i="34"/>
  <c r="BF108" i="34"/>
  <c r="AY108" i="34"/>
  <c r="AQ108" i="34"/>
  <c r="AJ108" i="34"/>
  <c r="AB108" i="34"/>
  <c r="U108" i="34"/>
  <c r="N108" i="34"/>
  <c r="G108" i="34"/>
  <c r="EN107" i="34"/>
  <c r="EG107" i="34"/>
  <c r="EG106" i="34" s="1"/>
  <c r="EA107" i="34"/>
  <c r="EA106" i="34" s="1"/>
  <c r="DT107" i="34"/>
  <c r="DT106" i="34" s="1"/>
  <c r="DN107" i="34"/>
  <c r="DN106" i="34" s="1"/>
  <c r="DG107" i="34"/>
  <c r="CY107" i="34"/>
  <c r="CR107" i="34"/>
  <c r="CR106" i="34" s="1"/>
  <c r="CJ107" i="34"/>
  <c r="CJ106" i="34" s="1"/>
  <c r="CC107" i="34"/>
  <c r="BU107" i="34"/>
  <c r="BU106" i="34" s="1"/>
  <c r="BN107" i="34"/>
  <c r="BN106" i="34" s="1"/>
  <c r="BF107" i="34"/>
  <c r="BF106" i="34" s="1"/>
  <c r="AY107" i="34"/>
  <c r="AY106" i="34" s="1"/>
  <c r="AQ107" i="34"/>
  <c r="AQ106" i="34" s="1"/>
  <c r="AJ107" i="34"/>
  <c r="AJ106" i="34" s="1"/>
  <c r="AB107" i="34"/>
  <c r="AB106" i="34" s="1"/>
  <c r="U107" i="34"/>
  <c r="N107" i="34"/>
  <c r="N106" i="34" s="1"/>
  <c r="G107" i="34"/>
  <c r="G106" i="34" s="1"/>
  <c r="EP106" i="34"/>
  <c r="EO106" i="34"/>
  <c r="EM106" i="34"/>
  <c r="EL106" i="34"/>
  <c r="EK106" i="34"/>
  <c r="EJ106" i="34"/>
  <c r="EI106" i="34"/>
  <c r="EH106" i="34"/>
  <c r="EF106" i="34"/>
  <c r="EE106" i="34"/>
  <c r="ED106" i="34"/>
  <c r="EC106" i="34"/>
  <c r="EB106" i="34"/>
  <c r="DZ106" i="34"/>
  <c r="DY106" i="34"/>
  <c r="DX106" i="34"/>
  <c r="DW106" i="34"/>
  <c r="DV106" i="34"/>
  <c r="DU106" i="34"/>
  <c r="DS106" i="34"/>
  <c r="DR106" i="34"/>
  <c r="DQ106" i="34"/>
  <c r="DP106" i="34"/>
  <c r="DO106" i="34"/>
  <c r="DM106" i="34"/>
  <c r="DL106" i="34"/>
  <c r="DK106" i="34"/>
  <c r="DJ106" i="34"/>
  <c r="DI106" i="34"/>
  <c r="DH106" i="34"/>
  <c r="DG106" i="34"/>
  <c r="DF106" i="34"/>
  <c r="DE106" i="34"/>
  <c r="DD106" i="34"/>
  <c r="DC106" i="34"/>
  <c r="DA106" i="34"/>
  <c r="CZ106" i="34"/>
  <c r="CX106" i="34"/>
  <c r="CW106" i="34"/>
  <c r="CV106" i="34"/>
  <c r="CU106" i="34"/>
  <c r="CT106" i="34"/>
  <c r="CS106" i="34"/>
  <c r="CQ106" i="34"/>
  <c r="CP106" i="34"/>
  <c r="CO106" i="34"/>
  <c r="CN106" i="34"/>
  <c r="CL106" i="34"/>
  <c r="CK106" i="34"/>
  <c r="CI106" i="34"/>
  <c r="CH106" i="34"/>
  <c r="CG106" i="34"/>
  <c r="CF106" i="34"/>
  <c r="CE106" i="34"/>
  <c r="CD106" i="34"/>
  <c r="CB106" i="34"/>
  <c r="CA106" i="34"/>
  <c r="BZ106" i="34"/>
  <c r="BY106" i="34"/>
  <c r="BW106" i="34"/>
  <c r="BV106" i="34"/>
  <c r="BT106" i="34"/>
  <c r="BS106" i="34"/>
  <c r="BR106" i="34"/>
  <c r="BQ106" i="34"/>
  <c r="BP106" i="34"/>
  <c r="BO106" i="34"/>
  <c r="BM106" i="34"/>
  <c r="BL106" i="34"/>
  <c r="BK106" i="34"/>
  <c r="BJ106" i="34"/>
  <c r="BH106" i="34"/>
  <c r="BG106" i="34"/>
  <c r="BE106" i="34"/>
  <c r="BD106" i="34"/>
  <c r="BC106" i="34"/>
  <c r="BB106" i="34"/>
  <c r="BA106" i="34"/>
  <c r="BA101" i="34" s="1"/>
  <c r="AZ106" i="34"/>
  <c r="AX106" i="34"/>
  <c r="AW106" i="34"/>
  <c r="AV106" i="34"/>
  <c r="AU106" i="34"/>
  <c r="AS106" i="34"/>
  <c r="AR106" i="34"/>
  <c r="AP106" i="34"/>
  <c r="AO106" i="34"/>
  <c r="AN106" i="34"/>
  <c r="AM106" i="34"/>
  <c r="AL106" i="34"/>
  <c r="AK106" i="34"/>
  <c r="AI106" i="34"/>
  <c r="AH106" i="34"/>
  <c r="AG106" i="34"/>
  <c r="AF106" i="34"/>
  <c r="AD106" i="34"/>
  <c r="AC106" i="34"/>
  <c r="AA106" i="34"/>
  <c r="Z106" i="34"/>
  <c r="Y106" i="34"/>
  <c r="X106" i="34"/>
  <c r="W106" i="34"/>
  <c r="V106" i="34"/>
  <c r="T106" i="34"/>
  <c r="S106" i="34"/>
  <c r="R106" i="34"/>
  <c r="Q106" i="34"/>
  <c r="P106" i="34"/>
  <c r="O106" i="34"/>
  <c r="M106" i="34"/>
  <c r="L106" i="34"/>
  <c r="K106" i="34"/>
  <c r="J106" i="34"/>
  <c r="I106" i="34"/>
  <c r="H106" i="34"/>
  <c r="F106" i="34"/>
  <c r="E106" i="34"/>
  <c r="D106" i="34"/>
  <c r="C106" i="34"/>
  <c r="EN105" i="34"/>
  <c r="EG105" i="34"/>
  <c r="EA105" i="34"/>
  <c r="DT105" i="34"/>
  <c r="DN105" i="34"/>
  <c r="DG105" i="34"/>
  <c r="CY105" i="34"/>
  <c r="CR105" i="34"/>
  <c r="CJ105" i="34"/>
  <c r="CC105" i="34"/>
  <c r="BU105" i="34"/>
  <c r="BN105" i="34"/>
  <c r="BF105" i="34"/>
  <c r="AY105" i="34"/>
  <c r="AQ105" i="34"/>
  <c r="AJ105" i="34"/>
  <c r="AB105" i="34"/>
  <c r="U105" i="34"/>
  <c r="N105" i="34"/>
  <c r="G105" i="34"/>
  <c r="EN104" i="34"/>
  <c r="EG104" i="34"/>
  <c r="EA104" i="34"/>
  <c r="DT104" i="34"/>
  <c r="DN104" i="34"/>
  <c r="DG104" i="34"/>
  <c r="CY104" i="34"/>
  <c r="CR104" i="34"/>
  <c r="CJ104" i="34"/>
  <c r="CC104" i="34"/>
  <c r="BU104" i="34"/>
  <c r="BN104" i="34"/>
  <c r="BF104" i="34"/>
  <c r="AY104" i="34"/>
  <c r="AQ104" i="34"/>
  <c r="AJ104" i="34"/>
  <c r="AB104" i="34"/>
  <c r="U104" i="34"/>
  <c r="N104" i="34"/>
  <c r="G104" i="34"/>
  <c r="EN103" i="34"/>
  <c r="EG103" i="34"/>
  <c r="EG102" i="34" s="1"/>
  <c r="EA103" i="34"/>
  <c r="EA102" i="34" s="1"/>
  <c r="DT103" i="34"/>
  <c r="DT102" i="34" s="1"/>
  <c r="DN103" i="34"/>
  <c r="DN102" i="34" s="1"/>
  <c r="DG103" i="34"/>
  <c r="DG102" i="34" s="1"/>
  <c r="CY103" i="34"/>
  <c r="CR103" i="34"/>
  <c r="CR102" i="34" s="1"/>
  <c r="CJ103" i="34"/>
  <c r="CJ102" i="34" s="1"/>
  <c r="CC103" i="34"/>
  <c r="BU103" i="34"/>
  <c r="BU102" i="34" s="1"/>
  <c r="BN103" i="34"/>
  <c r="BN102" i="34" s="1"/>
  <c r="BF103" i="34"/>
  <c r="BF102" i="34" s="1"/>
  <c r="AY103" i="34"/>
  <c r="AY102" i="34" s="1"/>
  <c r="AQ103" i="34"/>
  <c r="AJ103" i="34"/>
  <c r="AJ102" i="34" s="1"/>
  <c r="AB103" i="34"/>
  <c r="AB102" i="34" s="1"/>
  <c r="U103" i="34"/>
  <c r="N103" i="34"/>
  <c r="G103" i="34"/>
  <c r="G102" i="34" s="1"/>
  <c r="EP102" i="34"/>
  <c r="EO102" i="34"/>
  <c r="EM102" i="34"/>
  <c r="EL102" i="34"/>
  <c r="EK102" i="34"/>
  <c r="EJ102" i="34"/>
  <c r="EI102" i="34"/>
  <c r="EH102" i="34"/>
  <c r="EF102" i="34"/>
  <c r="EE102" i="34"/>
  <c r="ED102" i="34"/>
  <c r="EC102" i="34"/>
  <c r="EB102" i="34"/>
  <c r="DZ102" i="34"/>
  <c r="DY102" i="34"/>
  <c r="DX102" i="34"/>
  <c r="DW102" i="34"/>
  <c r="DV102" i="34"/>
  <c r="DU102" i="34"/>
  <c r="DS102" i="34"/>
  <c r="DS101" i="34" s="1"/>
  <c r="DR102" i="34"/>
  <c r="DQ102" i="34"/>
  <c r="DP102" i="34"/>
  <c r="DO102" i="34"/>
  <c r="DO101" i="34" s="1"/>
  <c r="DM102" i="34"/>
  <c r="DL102" i="34"/>
  <c r="DK102" i="34"/>
  <c r="DJ102" i="34"/>
  <c r="DI102" i="34"/>
  <c r="DH102" i="34"/>
  <c r="DF102" i="34"/>
  <c r="DE102" i="34"/>
  <c r="DD102" i="34"/>
  <c r="DC102" i="34"/>
  <c r="DA102" i="34"/>
  <c r="CZ102" i="34"/>
  <c r="CX102" i="34"/>
  <c r="CW102" i="34"/>
  <c r="CV102" i="34"/>
  <c r="CU102" i="34"/>
  <c r="CT102" i="34"/>
  <c r="CS102" i="34"/>
  <c r="CQ102" i="34"/>
  <c r="CP102" i="34"/>
  <c r="CO102" i="34"/>
  <c r="CN102" i="34"/>
  <c r="CL102" i="34"/>
  <c r="CK102" i="34"/>
  <c r="CI102" i="34"/>
  <c r="CH102" i="34"/>
  <c r="CG102" i="34"/>
  <c r="CF102" i="34"/>
  <c r="CE102" i="34"/>
  <c r="CD102" i="34"/>
  <c r="CB102" i="34"/>
  <c r="CA102" i="34"/>
  <c r="BZ102" i="34"/>
  <c r="BY102" i="34"/>
  <c r="BW102" i="34"/>
  <c r="BV102" i="34"/>
  <c r="BT102" i="34"/>
  <c r="BS102" i="34"/>
  <c r="BR102" i="34"/>
  <c r="BQ102" i="34"/>
  <c r="BP102" i="34"/>
  <c r="BO102" i="34"/>
  <c r="BM102" i="34"/>
  <c r="BL102" i="34"/>
  <c r="BK102" i="34"/>
  <c r="BJ102" i="34"/>
  <c r="BJ101" i="34" s="1"/>
  <c r="BH102" i="34"/>
  <c r="BG102" i="34"/>
  <c r="BE102" i="34"/>
  <c r="BD102" i="34"/>
  <c r="BC102" i="34"/>
  <c r="BB102" i="34"/>
  <c r="BA102" i="34"/>
  <c r="AZ102" i="34"/>
  <c r="AX102" i="34"/>
  <c r="AW102" i="34"/>
  <c r="AV102" i="34"/>
  <c r="AU102" i="34"/>
  <c r="AS102" i="34"/>
  <c r="AR102" i="34"/>
  <c r="AQ102" i="34"/>
  <c r="AP102" i="34"/>
  <c r="AO102" i="34"/>
  <c r="AN102" i="34"/>
  <c r="AM102" i="34"/>
  <c r="AL102" i="34"/>
  <c r="AK102" i="34"/>
  <c r="AI102" i="34"/>
  <c r="AH102" i="34"/>
  <c r="AG102" i="34"/>
  <c r="AF102" i="34"/>
  <c r="AD102" i="34"/>
  <c r="AC102" i="34"/>
  <c r="AA102" i="34"/>
  <c r="AA101" i="34" s="1"/>
  <c r="Z102" i="34"/>
  <c r="Y102" i="34"/>
  <c r="X102" i="34"/>
  <c r="W102" i="34"/>
  <c r="W101" i="34" s="1"/>
  <c r="V102" i="34"/>
  <c r="T102" i="34"/>
  <c r="S102" i="34"/>
  <c r="R102" i="34"/>
  <c r="R101" i="34" s="1"/>
  <c r="Q102" i="34"/>
  <c r="P102" i="34"/>
  <c r="O102" i="34"/>
  <c r="N102" i="34"/>
  <c r="M102" i="34"/>
  <c r="L102" i="34"/>
  <c r="K102" i="34"/>
  <c r="J102" i="34"/>
  <c r="J101" i="34" s="1"/>
  <c r="I102" i="34"/>
  <c r="H102" i="34"/>
  <c r="F102" i="34"/>
  <c r="E102" i="34"/>
  <c r="E101" i="34" s="1"/>
  <c r="D102" i="34"/>
  <c r="C102" i="34"/>
  <c r="B100" i="34"/>
  <c r="EN98" i="34"/>
  <c r="EG98" i="34"/>
  <c r="EA98" i="34"/>
  <c r="DT98" i="34"/>
  <c r="DN98" i="34"/>
  <c r="DG98" i="34"/>
  <c r="CY98" i="34"/>
  <c r="CR98" i="34"/>
  <c r="CJ98" i="34"/>
  <c r="CC98" i="34"/>
  <c r="BU98" i="34"/>
  <c r="BN98" i="34"/>
  <c r="BF98" i="34"/>
  <c r="AY98" i="34"/>
  <c r="AQ98" i="34"/>
  <c r="AJ98" i="34"/>
  <c r="AB98" i="34"/>
  <c r="U98" i="34"/>
  <c r="N98" i="34"/>
  <c r="G98" i="34"/>
  <c r="EN97" i="34"/>
  <c r="EG97" i="34"/>
  <c r="EA97" i="34"/>
  <c r="DT97" i="34"/>
  <c r="DN97" i="34"/>
  <c r="DG97" i="34"/>
  <c r="CY97" i="34"/>
  <c r="CR97" i="34"/>
  <c r="CJ97" i="34"/>
  <c r="CC97" i="34"/>
  <c r="BU97" i="34"/>
  <c r="BN97" i="34"/>
  <c r="BF97" i="34"/>
  <c r="AY97" i="34"/>
  <c r="AQ97" i="34"/>
  <c r="AJ97" i="34"/>
  <c r="AB97" i="34"/>
  <c r="U97" i="34"/>
  <c r="N97" i="34"/>
  <c r="G97" i="34"/>
  <c r="EN96" i="34"/>
  <c r="EG96" i="34"/>
  <c r="EA96" i="34"/>
  <c r="DT96" i="34"/>
  <c r="DN96" i="34"/>
  <c r="DG96" i="34"/>
  <c r="CY96" i="34"/>
  <c r="CR96" i="34"/>
  <c r="CJ96" i="34"/>
  <c r="CC96" i="34"/>
  <c r="BU96" i="34"/>
  <c r="BN96" i="34"/>
  <c r="BF96" i="34"/>
  <c r="AY96" i="34"/>
  <c r="AQ96" i="34"/>
  <c r="AJ96" i="34"/>
  <c r="AB96" i="34"/>
  <c r="U96" i="34"/>
  <c r="N96" i="34"/>
  <c r="G96" i="34"/>
  <c r="EN95" i="34"/>
  <c r="EG95" i="34"/>
  <c r="EA95" i="34"/>
  <c r="DT95" i="34"/>
  <c r="DN95" i="34"/>
  <c r="DG95" i="34"/>
  <c r="CY95" i="34"/>
  <c r="CR95" i="34"/>
  <c r="CJ95" i="34"/>
  <c r="CC95" i="34"/>
  <c r="BU95" i="34"/>
  <c r="BN95" i="34"/>
  <c r="BF95" i="34"/>
  <c r="AY95" i="34"/>
  <c r="AQ95" i="34"/>
  <c r="AJ95" i="34"/>
  <c r="AB95" i="34"/>
  <c r="U95" i="34"/>
  <c r="N95" i="34"/>
  <c r="G95" i="34"/>
  <c r="EN94" i="34"/>
  <c r="EG94" i="34"/>
  <c r="EA94" i="34"/>
  <c r="DT94" i="34"/>
  <c r="DN94" i="34"/>
  <c r="DG94" i="34"/>
  <c r="CY94" i="34"/>
  <c r="CR94" i="34"/>
  <c r="CJ94" i="34"/>
  <c r="CC94" i="34"/>
  <c r="BU94" i="34"/>
  <c r="BN94" i="34"/>
  <c r="BF94" i="34"/>
  <c r="AY94" i="34"/>
  <c r="AQ94" i="34"/>
  <c r="AJ94" i="34"/>
  <c r="AB94" i="34"/>
  <c r="U94" i="34"/>
  <c r="N94" i="34"/>
  <c r="G94" i="34"/>
  <c r="EN93" i="34"/>
  <c r="EN92" i="34" s="1"/>
  <c r="EG93" i="34"/>
  <c r="EG92" i="34" s="1"/>
  <c r="EA93" i="34"/>
  <c r="EA92" i="34" s="1"/>
  <c r="DT93" i="34"/>
  <c r="DN93" i="34"/>
  <c r="DG93" i="34"/>
  <c r="DG92" i="34" s="1"/>
  <c r="CY93" i="34"/>
  <c r="CY92" i="34" s="1"/>
  <c r="CR93" i="34"/>
  <c r="CR92" i="34" s="1"/>
  <c r="CJ93" i="34"/>
  <c r="CC93" i="34"/>
  <c r="CC92" i="34" s="1"/>
  <c r="BU93" i="34"/>
  <c r="BU92" i="34" s="1"/>
  <c r="BN93" i="34"/>
  <c r="BF93" i="34"/>
  <c r="AY93" i="34"/>
  <c r="AQ93" i="34"/>
  <c r="AQ92" i="34" s="1"/>
  <c r="AJ93" i="34"/>
  <c r="AJ92" i="34" s="1"/>
  <c r="AB93" i="34"/>
  <c r="U93" i="34"/>
  <c r="U92" i="34" s="1"/>
  <c r="N93" i="34"/>
  <c r="N92" i="34" s="1"/>
  <c r="G93" i="34"/>
  <c r="G92" i="34" s="1"/>
  <c r="EP92" i="34"/>
  <c r="EO92" i="34"/>
  <c r="EM92" i="34"/>
  <c r="EL92" i="34"/>
  <c r="EK92" i="34"/>
  <c r="EJ92" i="34"/>
  <c r="EI92" i="34"/>
  <c r="EH92" i="34"/>
  <c r="EF92" i="34"/>
  <c r="EE92" i="34"/>
  <c r="ED92" i="34"/>
  <c r="EC92" i="34"/>
  <c r="EB92" i="34"/>
  <c r="DZ92" i="34"/>
  <c r="DY92" i="34"/>
  <c r="DX92" i="34"/>
  <c r="DW92" i="34"/>
  <c r="DV92" i="34"/>
  <c r="DU92" i="34"/>
  <c r="DT92" i="34"/>
  <c r="DS92" i="34"/>
  <c r="DR92" i="34"/>
  <c r="DQ92" i="34"/>
  <c r="DP92" i="34"/>
  <c r="DO92" i="34"/>
  <c r="DM92" i="34"/>
  <c r="DL92" i="34"/>
  <c r="DK92" i="34"/>
  <c r="DJ92" i="34"/>
  <c r="DI92" i="34"/>
  <c r="DH92" i="34"/>
  <c r="DF92" i="34"/>
  <c r="DE92" i="34"/>
  <c r="DD92" i="34"/>
  <c r="DC92" i="34"/>
  <c r="DA92" i="34"/>
  <c r="CZ92" i="34"/>
  <c r="CX92" i="34"/>
  <c r="CW92" i="34"/>
  <c r="CV92" i="34"/>
  <c r="CU92" i="34"/>
  <c r="CT92" i="34"/>
  <c r="CS92" i="34"/>
  <c r="CQ92" i="34"/>
  <c r="CP92" i="34"/>
  <c r="CO92" i="34"/>
  <c r="CN92" i="34"/>
  <c r="CL92" i="34"/>
  <c r="CK92" i="34"/>
  <c r="CI92" i="34"/>
  <c r="CH92" i="34"/>
  <c r="CG92" i="34"/>
  <c r="CF92" i="34"/>
  <c r="CE92" i="34"/>
  <c r="CD92" i="34"/>
  <c r="CB92" i="34"/>
  <c r="CA92" i="34"/>
  <c r="BZ92" i="34"/>
  <c r="BY92" i="34"/>
  <c r="BW92" i="34"/>
  <c r="BV92" i="34"/>
  <c r="BT92" i="34"/>
  <c r="BS92" i="34"/>
  <c r="BR92" i="34"/>
  <c r="BQ92" i="34"/>
  <c r="BP92" i="34"/>
  <c r="BO92" i="34"/>
  <c r="BN92" i="34"/>
  <c r="BM92" i="34"/>
  <c r="BL92" i="34"/>
  <c r="BK92" i="34"/>
  <c r="BJ92" i="34"/>
  <c r="BH92" i="34"/>
  <c r="BG92" i="34"/>
  <c r="BE92" i="34"/>
  <c r="BD92" i="34"/>
  <c r="BC92" i="34"/>
  <c r="BB92" i="34"/>
  <c r="BA92" i="34"/>
  <c r="AZ92" i="34"/>
  <c r="AX92" i="34"/>
  <c r="AW92" i="34"/>
  <c r="AV92" i="34"/>
  <c r="AU92" i="34"/>
  <c r="AS92" i="34"/>
  <c r="AR92" i="34"/>
  <c r="AP92" i="34"/>
  <c r="AO92" i="34"/>
  <c r="AN92" i="34"/>
  <c r="AM92" i="34"/>
  <c r="AL92" i="34"/>
  <c r="AK92" i="34"/>
  <c r="AI92" i="34"/>
  <c r="AH92" i="34"/>
  <c r="AG92" i="34"/>
  <c r="AF92" i="34"/>
  <c r="AD92" i="34"/>
  <c r="AC92" i="34"/>
  <c r="AA92" i="34"/>
  <c r="Z92" i="34"/>
  <c r="Y92" i="34"/>
  <c r="X92" i="34"/>
  <c r="W92" i="34"/>
  <c r="V92" i="34"/>
  <c r="T92" i="34"/>
  <c r="S92" i="34"/>
  <c r="R92" i="34"/>
  <c r="Q92" i="34"/>
  <c r="P92" i="34"/>
  <c r="O92" i="34"/>
  <c r="M92" i="34"/>
  <c r="L92" i="34"/>
  <c r="K92" i="34"/>
  <c r="J92" i="34"/>
  <c r="I92" i="34"/>
  <c r="H92" i="34"/>
  <c r="F92" i="34"/>
  <c r="E92" i="34"/>
  <c r="D92" i="34"/>
  <c r="C92" i="34"/>
  <c r="EN91" i="34"/>
  <c r="EG91" i="34"/>
  <c r="EA91" i="34"/>
  <c r="DT91" i="34"/>
  <c r="DN91" i="34"/>
  <c r="DG91" i="34"/>
  <c r="CY91" i="34"/>
  <c r="CR91" i="34"/>
  <c r="CJ91" i="34"/>
  <c r="CC91" i="34"/>
  <c r="BU91" i="34"/>
  <c r="BN91" i="34"/>
  <c r="BF91" i="34"/>
  <c r="AY91" i="34"/>
  <c r="AQ91" i="34"/>
  <c r="AJ91" i="34"/>
  <c r="AB91" i="34"/>
  <c r="U91" i="34"/>
  <c r="N91" i="34"/>
  <c r="G91" i="34"/>
  <c r="EN90" i="34"/>
  <c r="EG90" i="34"/>
  <c r="EA90" i="34"/>
  <c r="DT90" i="34"/>
  <c r="DN90" i="34"/>
  <c r="DG90" i="34"/>
  <c r="CY90" i="34"/>
  <c r="CR90" i="34"/>
  <c r="CJ90" i="34"/>
  <c r="CC90" i="34"/>
  <c r="BU90" i="34"/>
  <c r="BN90" i="34"/>
  <c r="BF90" i="34"/>
  <c r="AY90" i="34"/>
  <c r="AQ90" i="34"/>
  <c r="AJ90" i="34"/>
  <c r="AB90" i="34"/>
  <c r="U90" i="34"/>
  <c r="N90" i="34"/>
  <c r="G90" i="34"/>
  <c r="EN89" i="34"/>
  <c r="EG89" i="34"/>
  <c r="EA89" i="34"/>
  <c r="DT89" i="34"/>
  <c r="DN89" i="34"/>
  <c r="DG89" i="34"/>
  <c r="CY89" i="34"/>
  <c r="CR89" i="34"/>
  <c r="CJ89" i="34"/>
  <c r="CC89" i="34"/>
  <c r="BU89" i="34"/>
  <c r="BN89" i="34"/>
  <c r="BF89" i="34"/>
  <c r="AY89" i="34"/>
  <c r="AQ89" i="34"/>
  <c r="AJ89" i="34"/>
  <c r="AB89" i="34"/>
  <c r="U89" i="34"/>
  <c r="N89" i="34"/>
  <c r="G89" i="34"/>
  <c r="EN88" i="34"/>
  <c r="EG88" i="34"/>
  <c r="EA88" i="34"/>
  <c r="DT88" i="34"/>
  <c r="DN88" i="34"/>
  <c r="DG88" i="34"/>
  <c r="DG87" i="34" s="1"/>
  <c r="CY88" i="34"/>
  <c r="CR88" i="34"/>
  <c r="CJ88" i="34"/>
  <c r="CJ87" i="34" s="1"/>
  <c r="CC88" i="34"/>
  <c r="CC87" i="34" s="1"/>
  <c r="BU88" i="34"/>
  <c r="BN88" i="34"/>
  <c r="BF88" i="34"/>
  <c r="BF87" i="34" s="1"/>
  <c r="AY88" i="34"/>
  <c r="AY87" i="34" s="1"/>
  <c r="AQ88" i="34"/>
  <c r="AJ88" i="34"/>
  <c r="AB88" i="34"/>
  <c r="AB87" i="34" s="1"/>
  <c r="U88" i="34"/>
  <c r="U87" i="34" s="1"/>
  <c r="N88" i="34"/>
  <c r="G88" i="34"/>
  <c r="EP87" i="34"/>
  <c r="EO87" i="34"/>
  <c r="EM87" i="34"/>
  <c r="EL87" i="34"/>
  <c r="EK87" i="34"/>
  <c r="EJ87" i="34"/>
  <c r="EI87" i="34"/>
  <c r="EH87" i="34"/>
  <c r="EF87" i="34"/>
  <c r="EE87" i="34"/>
  <c r="ED87" i="34"/>
  <c r="EC87" i="34"/>
  <c r="EB87" i="34"/>
  <c r="DZ87" i="34"/>
  <c r="DY87" i="34"/>
  <c r="DX87" i="34"/>
  <c r="DW87" i="34"/>
  <c r="DV87" i="34"/>
  <c r="DU87" i="34"/>
  <c r="DS87" i="34"/>
  <c r="DR87" i="34"/>
  <c r="DQ87" i="34"/>
  <c r="DP87" i="34"/>
  <c r="DO87" i="34"/>
  <c r="DN87" i="34"/>
  <c r="DM87" i="34"/>
  <c r="DL87" i="34"/>
  <c r="DK87" i="34"/>
  <c r="DJ87" i="34"/>
  <c r="DI87" i="34"/>
  <c r="DH87" i="34"/>
  <c r="DF87" i="34"/>
  <c r="DE87" i="34"/>
  <c r="DD87" i="34"/>
  <c r="DC87" i="34"/>
  <c r="DA87" i="34"/>
  <c r="CZ87" i="34"/>
  <c r="CX87" i="34"/>
  <c r="CW87" i="34"/>
  <c r="CV87" i="34"/>
  <c r="CU87" i="34"/>
  <c r="CT87" i="34"/>
  <c r="CS87" i="34"/>
  <c r="CQ87" i="34"/>
  <c r="CP87" i="34"/>
  <c r="CO87" i="34"/>
  <c r="CN87" i="34"/>
  <c r="CL87" i="34"/>
  <c r="CK87" i="34"/>
  <c r="CI87" i="34"/>
  <c r="CH87" i="34"/>
  <c r="CG87" i="34"/>
  <c r="CF87" i="34"/>
  <c r="CE87" i="34"/>
  <c r="CD87" i="34"/>
  <c r="CB87" i="34"/>
  <c r="CA87" i="34"/>
  <c r="BZ87" i="34"/>
  <c r="BY87" i="34"/>
  <c r="BW87" i="34"/>
  <c r="BV87" i="34"/>
  <c r="BT87" i="34"/>
  <c r="BS87" i="34"/>
  <c r="BR87" i="34"/>
  <c r="BQ87" i="34"/>
  <c r="BP87" i="34"/>
  <c r="BO87" i="34"/>
  <c r="BM87" i="34"/>
  <c r="BL87" i="34"/>
  <c r="BK87" i="34"/>
  <c r="BJ87" i="34"/>
  <c r="BH87" i="34"/>
  <c r="BG87" i="34"/>
  <c r="BE87" i="34"/>
  <c r="BD87" i="34"/>
  <c r="BC87" i="34"/>
  <c r="BB87" i="34"/>
  <c r="BA87" i="34"/>
  <c r="AZ87" i="34"/>
  <c r="AX87" i="34"/>
  <c r="AW87" i="34"/>
  <c r="AV87" i="34"/>
  <c r="AU87" i="34"/>
  <c r="AS87" i="34"/>
  <c r="AR87" i="34"/>
  <c r="AP87" i="34"/>
  <c r="AO87" i="34"/>
  <c r="AN87" i="34"/>
  <c r="AM87" i="34"/>
  <c r="AL87" i="34"/>
  <c r="AK87" i="34"/>
  <c r="AI87" i="34"/>
  <c r="AH87" i="34"/>
  <c r="AG87" i="34"/>
  <c r="AF87" i="34"/>
  <c r="AD87" i="34"/>
  <c r="AC87" i="34"/>
  <c r="AA87" i="34"/>
  <c r="Z87" i="34"/>
  <c r="Y87" i="34"/>
  <c r="X87" i="34"/>
  <c r="W87" i="34"/>
  <c r="V87" i="34"/>
  <c r="T87" i="34"/>
  <c r="S87" i="34"/>
  <c r="R87" i="34"/>
  <c r="Q87" i="34"/>
  <c r="P87" i="34"/>
  <c r="O87" i="34"/>
  <c r="M87" i="34"/>
  <c r="L87" i="34"/>
  <c r="K87" i="34"/>
  <c r="J87" i="34"/>
  <c r="I87" i="34"/>
  <c r="H87" i="34"/>
  <c r="F87" i="34"/>
  <c r="E87" i="34"/>
  <c r="D87" i="34"/>
  <c r="C87" i="34"/>
  <c r="EN86" i="34"/>
  <c r="EG86" i="34"/>
  <c r="EA86" i="34"/>
  <c r="DT86" i="34"/>
  <c r="DN86" i="34"/>
  <c r="DG86" i="34"/>
  <c r="CY86" i="34"/>
  <c r="CR86" i="34"/>
  <c r="CJ86" i="34"/>
  <c r="CC86" i="34"/>
  <c r="BU86" i="34"/>
  <c r="BN86" i="34"/>
  <c r="BF86" i="34"/>
  <c r="AY86" i="34"/>
  <c r="AQ86" i="34"/>
  <c r="AJ86" i="34"/>
  <c r="AB86" i="34"/>
  <c r="U86" i="34"/>
  <c r="N86" i="34"/>
  <c r="G86" i="34"/>
  <c r="EN85" i="34"/>
  <c r="EG85" i="34"/>
  <c r="EA85" i="34"/>
  <c r="DT85" i="34"/>
  <c r="DN85" i="34"/>
  <c r="DG85" i="34"/>
  <c r="CY85" i="34"/>
  <c r="CR85" i="34"/>
  <c r="CJ85" i="34"/>
  <c r="CC85" i="34"/>
  <c r="BU85" i="34"/>
  <c r="BN85" i="34"/>
  <c r="BF85" i="34"/>
  <c r="AY85" i="34"/>
  <c r="AQ85" i="34"/>
  <c r="AJ85" i="34"/>
  <c r="AB85" i="34"/>
  <c r="U85" i="34"/>
  <c r="N85" i="34"/>
  <c r="G85" i="34"/>
  <c r="EN84" i="34"/>
  <c r="EG84" i="34"/>
  <c r="EA84" i="34"/>
  <c r="EA83" i="34" s="1"/>
  <c r="DT84" i="34"/>
  <c r="DN84" i="34"/>
  <c r="DG84" i="34"/>
  <c r="DG83" i="34" s="1"/>
  <c r="CY84" i="34"/>
  <c r="CY83" i="34" s="1"/>
  <c r="CR84" i="34"/>
  <c r="CJ84" i="34"/>
  <c r="CJ83" i="34" s="1"/>
  <c r="CC84" i="34"/>
  <c r="CC83" i="34" s="1"/>
  <c r="BU84" i="34"/>
  <c r="BU83" i="34" s="1"/>
  <c r="BN84" i="34"/>
  <c r="BF84" i="34"/>
  <c r="BF83" i="34" s="1"/>
  <c r="AY84" i="34"/>
  <c r="AY83" i="34" s="1"/>
  <c r="AQ84" i="34"/>
  <c r="AQ83" i="34" s="1"/>
  <c r="AJ84" i="34"/>
  <c r="AB84" i="34"/>
  <c r="AB83" i="34" s="1"/>
  <c r="U84" i="34"/>
  <c r="U83" i="34" s="1"/>
  <c r="N84" i="34"/>
  <c r="N83" i="34" s="1"/>
  <c r="G84" i="34"/>
  <c r="EP83" i="34"/>
  <c r="EO83" i="34"/>
  <c r="EM83" i="34"/>
  <c r="EL83" i="34"/>
  <c r="EK83" i="34"/>
  <c r="EJ83" i="34"/>
  <c r="EI83" i="34"/>
  <c r="EH83" i="34"/>
  <c r="EF83" i="34"/>
  <c r="EE83" i="34"/>
  <c r="ED83" i="34"/>
  <c r="EC83" i="34"/>
  <c r="EB83" i="34"/>
  <c r="DZ83" i="34"/>
  <c r="DY83" i="34"/>
  <c r="DX83" i="34"/>
  <c r="DW83" i="34"/>
  <c r="DV83" i="34"/>
  <c r="DU83" i="34"/>
  <c r="DS83" i="34"/>
  <c r="DR83" i="34"/>
  <c r="DQ83" i="34"/>
  <c r="DP83" i="34"/>
  <c r="DO83" i="34"/>
  <c r="DN83" i="34"/>
  <c r="DM83" i="34"/>
  <c r="DL83" i="34"/>
  <c r="DK83" i="34"/>
  <c r="DJ83" i="34"/>
  <c r="DI83" i="34"/>
  <c r="DH83" i="34"/>
  <c r="DF83" i="34"/>
  <c r="DE83" i="34"/>
  <c r="DD83" i="34"/>
  <c r="DC83" i="34"/>
  <c r="DA83" i="34"/>
  <c r="CZ83" i="34"/>
  <c r="CX83" i="34"/>
  <c r="CW83" i="34"/>
  <c r="CV83" i="34"/>
  <c r="CU83" i="34"/>
  <c r="CT83" i="34"/>
  <c r="CS83" i="34"/>
  <c r="CQ83" i="34"/>
  <c r="CP83" i="34"/>
  <c r="CO83" i="34"/>
  <c r="CN83" i="34"/>
  <c r="CL83" i="34"/>
  <c r="CK83" i="34"/>
  <c r="CI83" i="34"/>
  <c r="CH83" i="34"/>
  <c r="CG83" i="34"/>
  <c r="CF83" i="34"/>
  <c r="CE83" i="34"/>
  <c r="CD83" i="34"/>
  <c r="CB83" i="34"/>
  <c r="CA83" i="34"/>
  <c r="BZ83" i="34"/>
  <c r="BY83" i="34"/>
  <c r="BW83" i="34"/>
  <c r="BV83" i="34"/>
  <c r="BT83" i="34"/>
  <c r="BS83" i="34"/>
  <c r="BR83" i="34"/>
  <c r="BQ83" i="34"/>
  <c r="BP83" i="34"/>
  <c r="BO83" i="34"/>
  <c r="BM83" i="34"/>
  <c r="BL83" i="34"/>
  <c r="BK83" i="34"/>
  <c r="BJ83" i="34"/>
  <c r="BH83" i="34"/>
  <c r="BG83" i="34"/>
  <c r="BE83" i="34"/>
  <c r="BD83" i="34"/>
  <c r="BC83" i="34"/>
  <c r="BB83" i="34"/>
  <c r="BA83" i="34"/>
  <c r="AZ83" i="34"/>
  <c r="AX83" i="34"/>
  <c r="AW83" i="34"/>
  <c r="AV83" i="34"/>
  <c r="AU83" i="34"/>
  <c r="AS83" i="34"/>
  <c r="AR83" i="34"/>
  <c r="AP83" i="34"/>
  <c r="AO83" i="34"/>
  <c r="AN83" i="34"/>
  <c r="AM83" i="34"/>
  <c r="AL83" i="34"/>
  <c r="AK83" i="34"/>
  <c r="AI83" i="34"/>
  <c r="AH83" i="34"/>
  <c r="AG83" i="34"/>
  <c r="AF83" i="34"/>
  <c r="AD83" i="34"/>
  <c r="AC83" i="34"/>
  <c r="AA83" i="34"/>
  <c r="Z83" i="34"/>
  <c r="Y83" i="34"/>
  <c r="X83" i="34"/>
  <c r="W83" i="34"/>
  <c r="V83" i="34"/>
  <c r="T83" i="34"/>
  <c r="S83" i="34"/>
  <c r="R83" i="34"/>
  <c r="Q83" i="34"/>
  <c r="P83" i="34"/>
  <c r="O83" i="34"/>
  <c r="M83" i="34"/>
  <c r="L83" i="34"/>
  <c r="K83" i="34"/>
  <c r="J83" i="34"/>
  <c r="I83" i="34"/>
  <c r="H83" i="34"/>
  <c r="F83" i="34"/>
  <c r="E83" i="34"/>
  <c r="D83" i="34"/>
  <c r="C83" i="34"/>
  <c r="B81" i="34"/>
  <c r="EN79" i="34"/>
  <c r="EG79" i="34"/>
  <c r="EA79" i="34"/>
  <c r="DT79" i="34"/>
  <c r="DN79" i="34"/>
  <c r="DG79" i="34"/>
  <c r="CY79" i="34"/>
  <c r="CR79" i="34"/>
  <c r="CJ79" i="34"/>
  <c r="CC79" i="34"/>
  <c r="BU79" i="34"/>
  <c r="BN79" i="34"/>
  <c r="BF79" i="34"/>
  <c r="AY79" i="34"/>
  <c r="AQ79" i="34"/>
  <c r="AJ79" i="34"/>
  <c r="AB79" i="34"/>
  <c r="U79" i="34"/>
  <c r="N79" i="34"/>
  <c r="G79" i="34"/>
  <c r="EN78" i="34"/>
  <c r="EG78" i="34"/>
  <c r="EA78" i="34"/>
  <c r="DT78" i="34"/>
  <c r="DN78" i="34"/>
  <c r="DG78" i="34"/>
  <c r="CY78" i="34"/>
  <c r="CR78" i="34"/>
  <c r="CJ78" i="34"/>
  <c r="CC78" i="34"/>
  <c r="BU78" i="34"/>
  <c r="BN78" i="34"/>
  <c r="BF78" i="34"/>
  <c r="AY78" i="34"/>
  <c r="AQ78" i="34"/>
  <c r="AJ78" i="34"/>
  <c r="AB78" i="34"/>
  <c r="U78" i="34"/>
  <c r="N78" i="34"/>
  <c r="G78" i="34"/>
  <c r="EN77" i="34"/>
  <c r="EG77" i="34"/>
  <c r="EA77" i="34"/>
  <c r="DT77" i="34"/>
  <c r="DN77" i="34"/>
  <c r="DG77" i="34"/>
  <c r="CY77" i="34"/>
  <c r="CR77" i="34"/>
  <c r="CJ77" i="34"/>
  <c r="CC77" i="34"/>
  <c r="BU77" i="34"/>
  <c r="BN77" i="34"/>
  <c r="BF77" i="34"/>
  <c r="AY77" i="34"/>
  <c r="AQ77" i="34"/>
  <c r="AJ77" i="34"/>
  <c r="AB77" i="34"/>
  <c r="U77" i="34"/>
  <c r="N77" i="34"/>
  <c r="G77" i="34"/>
  <c r="EN76" i="34"/>
  <c r="EG76" i="34"/>
  <c r="EA76" i="34"/>
  <c r="DT76" i="34"/>
  <c r="DN76" i="34"/>
  <c r="DG76" i="34"/>
  <c r="CY76" i="34"/>
  <c r="CR76" i="34"/>
  <c r="CJ76" i="34"/>
  <c r="CC76" i="34"/>
  <c r="BU76" i="34"/>
  <c r="BN76" i="34"/>
  <c r="BF76" i="34"/>
  <c r="AY76" i="34"/>
  <c r="AQ76" i="34"/>
  <c r="AJ76" i="34"/>
  <c r="AB76" i="34"/>
  <c r="U76" i="34"/>
  <c r="N76" i="34"/>
  <c r="G76" i="34"/>
  <c r="EN75" i="34"/>
  <c r="EG75" i="34"/>
  <c r="EA75" i="34"/>
  <c r="DT75" i="34"/>
  <c r="DN75" i="34"/>
  <c r="DG75" i="34"/>
  <c r="CY75" i="34"/>
  <c r="CR75" i="34"/>
  <c r="CJ75" i="34"/>
  <c r="CC75" i="34"/>
  <c r="BU75" i="34"/>
  <c r="BN75" i="34"/>
  <c r="BF75" i="34"/>
  <c r="AY75" i="34"/>
  <c r="AQ75" i="34"/>
  <c r="AJ75" i="34"/>
  <c r="AB75" i="34"/>
  <c r="U75" i="34"/>
  <c r="N75" i="34"/>
  <c r="G75" i="34"/>
  <c r="EN74" i="34"/>
  <c r="EN73" i="34" s="1"/>
  <c r="EG74" i="34"/>
  <c r="EG73" i="34" s="1"/>
  <c r="EA74" i="34"/>
  <c r="EA73" i="34" s="1"/>
  <c r="DT74" i="34"/>
  <c r="DN74" i="34"/>
  <c r="DG74" i="34"/>
  <c r="DG73" i="34" s="1"/>
  <c r="CY74" i="34"/>
  <c r="CY73" i="34" s="1"/>
  <c r="CR74" i="34"/>
  <c r="CR73" i="34" s="1"/>
  <c r="CJ74" i="34"/>
  <c r="CC74" i="34"/>
  <c r="CC73" i="34" s="1"/>
  <c r="BU74" i="34"/>
  <c r="BU73" i="34" s="1"/>
  <c r="BN74" i="34"/>
  <c r="BN73" i="34" s="1"/>
  <c r="BF74" i="34"/>
  <c r="AY74" i="34"/>
  <c r="AQ74" i="34"/>
  <c r="AQ73" i="34" s="1"/>
  <c r="AJ74" i="34"/>
  <c r="AJ73" i="34" s="1"/>
  <c r="AB74" i="34"/>
  <c r="U74" i="34"/>
  <c r="N74" i="34"/>
  <c r="N73" i="34" s="1"/>
  <c r="G74" i="34"/>
  <c r="G73" i="34" s="1"/>
  <c r="EP73" i="34"/>
  <c r="EO73" i="34"/>
  <c r="EM73" i="34"/>
  <c r="EL73" i="34"/>
  <c r="EK73" i="34"/>
  <c r="EJ73" i="34"/>
  <c r="EI73" i="34"/>
  <c r="EH73" i="34"/>
  <c r="EF73" i="34"/>
  <c r="EE73" i="34"/>
  <c r="ED73" i="34"/>
  <c r="EC73" i="34"/>
  <c r="EB73" i="34"/>
  <c r="DZ73" i="34"/>
  <c r="DY73" i="34"/>
  <c r="DX73" i="34"/>
  <c r="DW73" i="34"/>
  <c r="DV73" i="34"/>
  <c r="DU73" i="34"/>
  <c r="DT73" i="34"/>
  <c r="DS73" i="34"/>
  <c r="DR73" i="34"/>
  <c r="DQ73" i="34"/>
  <c r="DP73" i="34"/>
  <c r="DO73" i="34"/>
  <c r="DM73" i="34"/>
  <c r="DL73" i="34"/>
  <c r="DK73" i="34"/>
  <c r="DJ73" i="34"/>
  <c r="DI73" i="34"/>
  <c r="DH73" i="34"/>
  <c r="DF73" i="34"/>
  <c r="DE73" i="34"/>
  <c r="DD73" i="34"/>
  <c r="DC73" i="34"/>
  <c r="DA73" i="34"/>
  <c r="CZ73" i="34"/>
  <c r="CX73" i="34"/>
  <c r="CW73" i="34"/>
  <c r="CV73" i="34"/>
  <c r="CU73" i="34"/>
  <c r="CT73" i="34"/>
  <c r="CS73" i="34"/>
  <c r="CQ73" i="34"/>
  <c r="CP73" i="34"/>
  <c r="CO73" i="34"/>
  <c r="CN73" i="34"/>
  <c r="CL73" i="34"/>
  <c r="CK73" i="34"/>
  <c r="CI73" i="34"/>
  <c r="CH73" i="34"/>
  <c r="CG73" i="34"/>
  <c r="CF73" i="34"/>
  <c r="CE73" i="34"/>
  <c r="CD73" i="34"/>
  <c r="CB73" i="34"/>
  <c r="CA73" i="34"/>
  <c r="BZ73" i="34"/>
  <c r="BY73" i="34"/>
  <c r="BW73" i="34"/>
  <c r="BV73" i="34"/>
  <c r="BT73" i="34"/>
  <c r="BS73" i="34"/>
  <c r="BR73" i="34"/>
  <c r="BQ73" i="34"/>
  <c r="BP73" i="34"/>
  <c r="BO73" i="34"/>
  <c r="BM73" i="34"/>
  <c r="BL73" i="34"/>
  <c r="BK73" i="34"/>
  <c r="BJ73" i="34"/>
  <c r="BH73" i="34"/>
  <c r="BG73" i="34"/>
  <c r="BE73" i="34"/>
  <c r="BD73" i="34"/>
  <c r="BC73" i="34"/>
  <c r="BB73" i="34"/>
  <c r="BA73" i="34"/>
  <c r="AZ73" i="34"/>
  <c r="AX73" i="34"/>
  <c r="AW73" i="34"/>
  <c r="AV73" i="34"/>
  <c r="AU73" i="34"/>
  <c r="AS73" i="34"/>
  <c r="AR73" i="34"/>
  <c r="AP73" i="34"/>
  <c r="AO73" i="34"/>
  <c r="AN73" i="34"/>
  <c r="AM73" i="34"/>
  <c r="AL73" i="34"/>
  <c r="AK73" i="34"/>
  <c r="AI73" i="34"/>
  <c r="AH73" i="34"/>
  <c r="AG73" i="34"/>
  <c r="AF73" i="34"/>
  <c r="AD73" i="34"/>
  <c r="AC73" i="34"/>
  <c r="AA73" i="34"/>
  <c r="Z73" i="34"/>
  <c r="Y73" i="34"/>
  <c r="X73" i="34"/>
  <c r="W73" i="34"/>
  <c r="V73" i="34"/>
  <c r="T73" i="34"/>
  <c r="S73" i="34"/>
  <c r="R73" i="34"/>
  <c r="Q73" i="34"/>
  <c r="P73" i="34"/>
  <c r="O73" i="34"/>
  <c r="M73" i="34"/>
  <c r="L73" i="34"/>
  <c r="K73" i="34"/>
  <c r="J73" i="34"/>
  <c r="I73" i="34"/>
  <c r="H73" i="34"/>
  <c r="F73" i="34"/>
  <c r="E73" i="34"/>
  <c r="D73" i="34"/>
  <c r="C73" i="34"/>
  <c r="EN72" i="34"/>
  <c r="EG72" i="34"/>
  <c r="EA72" i="34"/>
  <c r="DT72" i="34"/>
  <c r="DN72" i="34"/>
  <c r="DG72" i="34"/>
  <c r="CY72" i="34"/>
  <c r="CR72" i="34"/>
  <c r="CJ72" i="34"/>
  <c r="CC72" i="34"/>
  <c r="BU72" i="34"/>
  <c r="BN72" i="34"/>
  <c r="BF72" i="34"/>
  <c r="AY72" i="34"/>
  <c r="AQ72" i="34"/>
  <c r="AJ72" i="34"/>
  <c r="AB72" i="34"/>
  <c r="U72" i="34"/>
  <c r="N72" i="34"/>
  <c r="G72" i="34"/>
  <c r="EN71" i="34"/>
  <c r="EG71" i="34"/>
  <c r="EA71" i="34"/>
  <c r="DT71" i="34"/>
  <c r="DN71" i="34"/>
  <c r="DG71" i="34"/>
  <c r="CY71" i="34"/>
  <c r="CR71" i="34"/>
  <c r="CJ71" i="34"/>
  <c r="CC71" i="34"/>
  <c r="BU71" i="34"/>
  <c r="BN71" i="34"/>
  <c r="BF71" i="34"/>
  <c r="AY71" i="34"/>
  <c r="AQ71" i="34"/>
  <c r="AJ71" i="34"/>
  <c r="AB71" i="34"/>
  <c r="U71" i="34"/>
  <c r="N71" i="34"/>
  <c r="G71" i="34"/>
  <c r="EN70" i="34"/>
  <c r="EG70" i="34"/>
  <c r="EA70" i="34"/>
  <c r="DT70" i="34"/>
  <c r="DN70" i="34"/>
  <c r="DG70" i="34"/>
  <c r="CY70" i="34"/>
  <c r="CR70" i="34"/>
  <c r="CJ70" i="34"/>
  <c r="CC70" i="34"/>
  <c r="BU70" i="34"/>
  <c r="BN70" i="34"/>
  <c r="BF70" i="34"/>
  <c r="AY70" i="34"/>
  <c r="AQ70" i="34"/>
  <c r="AJ70" i="34"/>
  <c r="AB70" i="34"/>
  <c r="U70" i="34"/>
  <c r="N70" i="34"/>
  <c r="G70" i="34"/>
  <c r="EN69" i="34"/>
  <c r="EG69" i="34"/>
  <c r="EG68" i="34" s="1"/>
  <c r="EA69" i="34"/>
  <c r="DT69" i="34"/>
  <c r="DT68" i="34" s="1"/>
  <c r="DN69" i="34"/>
  <c r="DN68" i="34" s="1"/>
  <c r="DG69" i="34"/>
  <c r="DG68" i="34" s="1"/>
  <c r="CY69" i="34"/>
  <c r="CR69" i="34"/>
  <c r="CR68" i="34" s="1"/>
  <c r="CJ69" i="34"/>
  <c r="CJ68" i="34" s="1"/>
  <c r="CC69" i="34"/>
  <c r="CC68" i="34" s="1"/>
  <c r="BU69" i="34"/>
  <c r="BN69" i="34"/>
  <c r="BN68" i="34" s="1"/>
  <c r="BF69" i="34"/>
  <c r="BF68" i="34" s="1"/>
  <c r="AY69" i="34"/>
  <c r="AQ69" i="34"/>
  <c r="AJ69" i="34"/>
  <c r="AJ68" i="34" s="1"/>
  <c r="AB69" i="34"/>
  <c r="AB68" i="34" s="1"/>
  <c r="U69" i="34"/>
  <c r="U68" i="34" s="1"/>
  <c r="N69" i="34"/>
  <c r="G69" i="34"/>
  <c r="G68" i="34" s="1"/>
  <c r="EP68" i="34"/>
  <c r="EO68" i="34"/>
  <c r="EM68" i="34"/>
  <c r="EL68" i="34"/>
  <c r="EK68" i="34"/>
  <c r="EJ68" i="34"/>
  <c r="EI68" i="34"/>
  <c r="EH68" i="34"/>
  <c r="EF68" i="34"/>
  <c r="EE68" i="34"/>
  <c r="ED68" i="34"/>
  <c r="EC68" i="34"/>
  <c r="EB68" i="34"/>
  <c r="DZ68" i="34"/>
  <c r="DY68" i="34"/>
  <c r="DX68" i="34"/>
  <c r="DW68" i="34"/>
  <c r="DV68" i="34"/>
  <c r="DU68" i="34"/>
  <c r="DS68" i="34"/>
  <c r="DR68" i="34"/>
  <c r="DQ68" i="34"/>
  <c r="DP68" i="34"/>
  <c r="DO68" i="34"/>
  <c r="DM68" i="34"/>
  <c r="DL68" i="34"/>
  <c r="DK68" i="34"/>
  <c r="DJ68" i="34"/>
  <c r="DI68" i="34"/>
  <c r="DH68" i="34"/>
  <c r="DF68" i="34"/>
  <c r="DE68" i="34"/>
  <c r="DD68" i="34"/>
  <c r="DC68" i="34"/>
  <c r="DA68" i="34"/>
  <c r="CZ68" i="34"/>
  <c r="CX68" i="34"/>
  <c r="CW68" i="34"/>
  <c r="CV68" i="34"/>
  <c r="CU68" i="34"/>
  <c r="CT68" i="34"/>
  <c r="CS68" i="34"/>
  <c r="CQ68" i="34"/>
  <c r="CP68" i="34"/>
  <c r="CO68" i="34"/>
  <c r="CN68" i="34"/>
  <c r="CL68" i="34"/>
  <c r="CK68" i="34"/>
  <c r="CI68" i="34"/>
  <c r="CH68" i="34"/>
  <c r="CG68" i="34"/>
  <c r="CF68" i="34"/>
  <c r="CE68" i="34"/>
  <c r="CD68" i="34"/>
  <c r="CB68" i="34"/>
  <c r="CA68" i="34"/>
  <c r="BZ68" i="34"/>
  <c r="BY68" i="34"/>
  <c r="BW68" i="34"/>
  <c r="BV68" i="34"/>
  <c r="BT68" i="34"/>
  <c r="BS68" i="34"/>
  <c r="BR68" i="34"/>
  <c r="BQ68" i="34"/>
  <c r="BP68" i="34"/>
  <c r="BO68" i="34"/>
  <c r="BM68" i="34"/>
  <c r="BM63" i="34" s="1"/>
  <c r="BL68" i="34"/>
  <c r="BK68" i="34"/>
  <c r="BJ68" i="34"/>
  <c r="BH68" i="34"/>
  <c r="BG68" i="34"/>
  <c r="BE68" i="34"/>
  <c r="BD68" i="34"/>
  <c r="BC68" i="34"/>
  <c r="BB68" i="34"/>
  <c r="BA68" i="34"/>
  <c r="AZ68" i="34"/>
  <c r="AX68" i="34"/>
  <c r="AW68" i="34"/>
  <c r="AV68" i="34"/>
  <c r="AU68" i="34"/>
  <c r="AS68" i="34"/>
  <c r="AR68" i="34"/>
  <c r="AP68" i="34"/>
  <c r="AO68" i="34"/>
  <c r="AN68" i="34"/>
  <c r="AM68" i="34"/>
  <c r="AL68" i="34"/>
  <c r="AK68" i="34"/>
  <c r="AI68" i="34"/>
  <c r="AH68" i="34"/>
  <c r="AG68" i="34"/>
  <c r="AF68" i="34"/>
  <c r="AD68" i="34"/>
  <c r="AC68" i="34"/>
  <c r="AA68" i="34"/>
  <c r="Z68" i="34"/>
  <c r="Y68" i="34"/>
  <c r="X68" i="34"/>
  <c r="W68" i="34"/>
  <c r="V68" i="34"/>
  <c r="T68" i="34"/>
  <c r="S68" i="34"/>
  <c r="R68" i="34"/>
  <c r="Q68" i="34"/>
  <c r="P68" i="34"/>
  <c r="O68" i="34"/>
  <c r="M68" i="34"/>
  <c r="L68" i="34"/>
  <c r="K68" i="34"/>
  <c r="J68" i="34"/>
  <c r="I68" i="34"/>
  <c r="H68" i="34"/>
  <c r="F68" i="34"/>
  <c r="E68" i="34"/>
  <c r="D68" i="34"/>
  <c r="C68" i="34"/>
  <c r="EN67" i="34"/>
  <c r="EG67" i="34"/>
  <c r="EA67" i="34"/>
  <c r="DT67" i="34"/>
  <c r="DN67" i="34"/>
  <c r="DG67" i="34"/>
  <c r="CY67" i="34"/>
  <c r="CR67" i="34"/>
  <c r="CJ67" i="34"/>
  <c r="CC67" i="34"/>
  <c r="BU67" i="34"/>
  <c r="BN67" i="34"/>
  <c r="BF67" i="34"/>
  <c r="AY67" i="34"/>
  <c r="AQ67" i="34"/>
  <c r="AJ67" i="34"/>
  <c r="AB67" i="34"/>
  <c r="U67" i="34"/>
  <c r="N67" i="34"/>
  <c r="G67" i="34"/>
  <c r="EN66" i="34"/>
  <c r="EG66" i="34"/>
  <c r="EA66" i="34"/>
  <c r="DT66" i="34"/>
  <c r="DN66" i="34"/>
  <c r="DG66" i="34"/>
  <c r="CY66" i="34"/>
  <c r="CR66" i="34"/>
  <c r="CJ66" i="34"/>
  <c r="CC66" i="34"/>
  <c r="BU66" i="34"/>
  <c r="BN66" i="34"/>
  <c r="BF66" i="34"/>
  <c r="AY66" i="34"/>
  <c r="AQ66" i="34"/>
  <c r="AJ66" i="34"/>
  <c r="AB66" i="34"/>
  <c r="U66" i="34"/>
  <c r="N66" i="34"/>
  <c r="G66" i="34"/>
  <c r="EN65" i="34"/>
  <c r="EG65" i="34"/>
  <c r="EG64" i="34" s="1"/>
  <c r="EA65" i="34"/>
  <c r="DT65" i="34"/>
  <c r="DT64" i="34" s="1"/>
  <c r="DN65" i="34"/>
  <c r="DG65" i="34"/>
  <c r="DG64" i="34" s="1"/>
  <c r="CY65" i="34"/>
  <c r="CR65" i="34"/>
  <c r="CR64" i="34" s="1"/>
  <c r="CJ65" i="34"/>
  <c r="CJ64" i="34" s="1"/>
  <c r="CC65" i="34"/>
  <c r="CC64" i="34" s="1"/>
  <c r="BU65" i="34"/>
  <c r="BN65" i="34"/>
  <c r="BN64" i="34" s="1"/>
  <c r="BF65" i="34"/>
  <c r="BF64" i="34" s="1"/>
  <c r="AY65" i="34"/>
  <c r="AQ65" i="34"/>
  <c r="AJ65" i="34"/>
  <c r="AJ64" i="34" s="1"/>
  <c r="AB65" i="34"/>
  <c r="AB64" i="34" s="1"/>
  <c r="U65" i="34"/>
  <c r="U64" i="34" s="1"/>
  <c r="N65" i="34"/>
  <c r="G65" i="34"/>
  <c r="G64" i="34" s="1"/>
  <c r="EP64" i="34"/>
  <c r="EO64" i="34"/>
  <c r="EM64" i="34"/>
  <c r="EL64" i="34"/>
  <c r="EK64" i="34"/>
  <c r="EJ64" i="34"/>
  <c r="EI64" i="34"/>
  <c r="EH64" i="34"/>
  <c r="EF64" i="34"/>
  <c r="EE64" i="34"/>
  <c r="ED64" i="34"/>
  <c r="EC64" i="34"/>
  <c r="EB64" i="34"/>
  <c r="DZ64" i="34"/>
  <c r="DY64" i="34"/>
  <c r="DX64" i="34"/>
  <c r="DW64" i="34"/>
  <c r="DV64" i="34"/>
  <c r="DU64" i="34"/>
  <c r="DS64" i="34"/>
  <c r="DR64" i="34"/>
  <c r="DQ64" i="34"/>
  <c r="DP64" i="34"/>
  <c r="DO64" i="34"/>
  <c r="DN64" i="34"/>
  <c r="DM64" i="34"/>
  <c r="DL64" i="34"/>
  <c r="DK64" i="34"/>
  <c r="DJ64" i="34"/>
  <c r="DI64" i="34"/>
  <c r="DH64" i="34"/>
  <c r="DF64" i="34"/>
  <c r="DE64" i="34"/>
  <c r="DD64" i="34"/>
  <c r="DC64" i="34"/>
  <c r="DA64" i="34"/>
  <c r="CZ64" i="34"/>
  <c r="CX64" i="34"/>
  <c r="CW64" i="34"/>
  <c r="CV64" i="34"/>
  <c r="CU64" i="34"/>
  <c r="CT64" i="34"/>
  <c r="CS64" i="34"/>
  <c r="CQ64" i="34"/>
  <c r="CP64" i="34"/>
  <c r="CO64" i="34"/>
  <c r="CN64" i="34"/>
  <c r="CL64" i="34"/>
  <c r="CK64" i="34"/>
  <c r="CI64" i="34"/>
  <c r="CH64" i="34"/>
  <c r="CG64" i="34"/>
  <c r="CF64" i="34"/>
  <c r="CE64" i="34"/>
  <c r="CD64" i="34"/>
  <c r="CB64" i="34"/>
  <c r="CA64" i="34"/>
  <c r="BZ64" i="34"/>
  <c r="BY64" i="34"/>
  <c r="BW64" i="34"/>
  <c r="BV64" i="34"/>
  <c r="BT64" i="34"/>
  <c r="BS64" i="34"/>
  <c r="BR64" i="34"/>
  <c r="BQ64" i="34"/>
  <c r="BP64" i="34"/>
  <c r="BO64" i="34"/>
  <c r="BM64" i="34"/>
  <c r="BL64" i="34"/>
  <c r="BK64" i="34"/>
  <c r="BJ64" i="34"/>
  <c r="BH64" i="34"/>
  <c r="BG64" i="34"/>
  <c r="BE64" i="34"/>
  <c r="BD64" i="34"/>
  <c r="BC64" i="34"/>
  <c r="BB64" i="34"/>
  <c r="BA64" i="34"/>
  <c r="AZ64" i="34"/>
  <c r="AX64" i="34"/>
  <c r="AW64" i="34"/>
  <c r="AV64" i="34"/>
  <c r="AU64" i="34"/>
  <c r="AS64" i="34"/>
  <c r="AR64" i="34"/>
  <c r="AP64" i="34"/>
  <c r="AO64" i="34"/>
  <c r="AN64" i="34"/>
  <c r="AM64" i="34"/>
  <c r="AL64" i="34"/>
  <c r="AK64" i="34"/>
  <c r="AI64" i="34"/>
  <c r="AH64" i="34"/>
  <c r="AG64" i="34"/>
  <c r="AF64" i="34"/>
  <c r="AD64" i="34"/>
  <c r="AC64" i="34"/>
  <c r="AA64" i="34"/>
  <c r="Z64" i="34"/>
  <c r="Y64" i="34"/>
  <c r="X64" i="34"/>
  <c r="W64" i="34"/>
  <c r="V64" i="34"/>
  <c r="T64" i="34"/>
  <c r="S64" i="34"/>
  <c r="R64" i="34"/>
  <c r="Q64" i="34"/>
  <c r="P64" i="34"/>
  <c r="O64" i="34"/>
  <c r="M64" i="34"/>
  <c r="L64" i="34"/>
  <c r="K64" i="34"/>
  <c r="J64" i="34"/>
  <c r="I64" i="34"/>
  <c r="H64" i="34"/>
  <c r="F64" i="34"/>
  <c r="E64" i="34"/>
  <c r="D64" i="34"/>
  <c r="C64" i="34"/>
  <c r="B62" i="34"/>
  <c r="EN60" i="34"/>
  <c r="EG60" i="34"/>
  <c r="EA60" i="34"/>
  <c r="DT60" i="34"/>
  <c r="DN60" i="34"/>
  <c r="DG60" i="34"/>
  <c r="CY60" i="34"/>
  <c r="CR60" i="34"/>
  <c r="CJ60" i="34"/>
  <c r="CC60" i="34"/>
  <c r="BU60" i="34"/>
  <c r="BN60" i="34"/>
  <c r="BF60" i="34"/>
  <c r="AY60" i="34"/>
  <c r="AQ60" i="34"/>
  <c r="AJ60" i="34"/>
  <c r="AB60" i="34"/>
  <c r="U60" i="34"/>
  <c r="N60" i="34"/>
  <c r="G60" i="34"/>
  <c r="EN59" i="34"/>
  <c r="EG59" i="34"/>
  <c r="EA59" i="34"/>
  <c r="DT59" i="34"/>
  <c r="DN59" i="34"/>
  <c r="DG59" i="34"/>
  <c r="CY59" i="34"/>
  <c r="CR59" i="34"/>
  <c r="CJ59" i="34"/>
  <c r="CC59" i="34"/>
  <c r="BU59" i="34"/>
  <c r="BN59" i="34"/>
  <c r="BF59" i="34"/>
  <c r="AY59" i="34"/>
  <c r="AQ59" i="34"/>
  <c r="AJ59" i="34"/>
  <c r="AB59" i="34"/>
  <c r="U59" i="34"/>
  <c r="N59" i="34"/>
  <c r="G59" i="34"/>
  <c r="EN58" i="34"/>
  <c r="EG58" i="34"/>
  <c r="EA58" i="34"/>
  <c r="DT58" i="34"/>
  <c r="DN58" i="34"/>
  <c r="DG58" i="34"/>
  <c r="CY58" i="34"/>
  <c r="CR58" i="34"/>
  <c r="CJ58" i="34"/>
  <c r="CC58" i="34"/>
  <c r="BU58" i="34"/>
  <c r="BN58" i="34"/>
  <c r="BF58" i="34"/>
  <c r="AY58" i="34"/>
  <c r="AQ58" i="34"/>
  <c r="AJ58" i="34"/>
  <c r="AB58" i="34"/>
  <c r="U58" i="34"/>
  <c r="N58" i="34"/>
  <c r="G58" i="34"/>
  <c r="EN57" i="34"/>
  <c r="EG57" i="34"/>
  <c r="EA57" i="34"/>
  <c r="DT57" i="34"/>
  <c r="DN57" i="34"/>
  <c r="DG57" i="34"/>
  <c r="CY57" i="34"/>
  <c r="CR57" i="34"/>
  <c r="CJ57" i="34"/>
  <c r="CC57" i="34"/>
  <c r="BU57" i="34"/>
  <c r="BN57" i="34"/>
  <c r="BF57" i="34"/>
  <c r="AY57" i="34"/>
  <c r="AQ57" i="34"/>
  <c r="AJ57" i="34"/>
  <c r="AB57" i="34"/>
  <c r="U57" i="34"/>
  <c r="N57" i="34"/>
  <c r="G57" i="34"/>
  <c r="EN56" i="34"/>
  <c r="EG56" i="34"/>
  <c r="EA56" i="34"/>
  <c r="DT56" i="34"/>
  <c r="DN56" i="34"/>
  <c r="DG56" i="34"/>
  <c r="CY56" i="34"/>
  <c r="CR56" i="34"/>
  <c r="CJ56" i="34"/>
  <c r="CC56" i="34"/>
  <c r="BU56" i="34"/>
  <c r="BN56" i="34"/>
  <c r="BF56" i="34"/>
  <c r="AY56" i="34"/>
  <c r="AQ56" i="34"/>
  <c r="AJ56" i="34"/>
  <c r="AB56" i="34"/>
  <c r="U56" i="34"/>
  <c r="N56" i="34"/>
  <c r="G56" i="34"/>
  <c r="EN55" i="34"/>
  <c r="EG55" i="34"/>
  <c r="EG54" i="34" s="1"/>
  <c r="EA55" i="34"/>
  <c r="EA54" i="34" s="1"/>
  <c r="DT55" i="34"/>
  <c r="DT54" i="34" s="1"/>
  <c r="DN55" i="34"/>
  <c r="DN54" i="34" s="1"/>
  <c r="DG55" i="34"/>
  <c r="CY55" i="34"/>
  <c r="CR55" i="34"/>
  <c r="CR54" i="34" s="1"/>
  <c r="CJ55" i="34"/>
  <c r="CJ54" i="34" s="1"/>
  <c r="CC55" i="34"/>
  <c r="BU55" i="34"/>
  <c r="BN55" i="34"/>
  <c r="BN54" i="34" s="1"/>
  <c r="BF55" i="34"/>
  <c r="AY55" i="34"/>
  <c r="AQ55" i="34"/>
  <c r="AQ54" i="34" s="1"/>
  <c r="AJ55" i="34"/>
  <c r="AJ54" i="34" s="1"/>
  <c r="AB55" i="34"/>
  <c r="U55" i="34"/>
  <c r="N55" i="34"/>
  <c r="N54" i="34" s="1"/>
  <c r="G55" i="34"/>
  <c r="G54" i="34" s="1"/>
  <c r="EP54" i="34"/>
  <c r="EO54" i="34"/>
  <c r="EM54" i="34"/>
  <c r="EL54" i="34"/>
  <c r="EK54" i="34"/>
  <c r="EJ54" i="34"/>
  <c r="EI54" i="34"/>
  <c r="EI44" i="34" s="1"/>
  <c r="EH54" i="34"/>
  <c r="EF54" i="34"/>
  <c r="EE54" i="34"/>
  <c r="ED54" i="34"/>
  <c r="EC54" i="34"/>
  <c r="EB54" i="34"/>
  <c r="DZ54" i="34"/>
  <c r="DY54" i="34"/>
  <c r="DX54" i="34"/>
  <c r="DW54" i="34"/>
  <c r="DV54" i="34"/>
  <c r="DU54" i="34"/>
  <c r="DS54" i="34"/>
  <c r="DR54" i="34"/>
  <c r="DQ54" i="34"/>
  <c r="DP54" i="34"/>
  <c r="DO54" i="34"/>
  <c r="DM54" i="34"/>
  <c r="DL54" i="34"/>
  <c r="DK54" i="34"/>
  <c r="DJ54" i="34"/>
  <c r="DI54" i="34"/>
  <c r="DH54" i="34"/>
  <c r="DG54" i="34"/>
  <c r="DF54" i="34"/>
  <c r="DE54" i="34"/>
  <c r="DD54" i="34"/>
  <c r="DC54" i="34"/>
  <c r="DA54" i="34"/>
  <c r="CZ54" i="34"/>
  <c r="CX54" i="34"/>
  <c r="CW54" i="34"/>
  <c r="CV54" i="34"/>
  <c r="CU54" i="34"/>
  <c r="CT54" i="34"/>
  <c r="CS54" i="34"/>
  <c r="CQ54" i="34"/>
  <c r="CP54" i="34"/>
  <c r="CO54" i="34"/>
  <c r="CN54" i="34"/>
  <c r="CL54" i="34"/>
  <c r="CK54" i="34"/>
  <c r="CI54" i="34"/>
  <c r="CH54" i="34"/>
  <c r="CG54" i="34"/>
  <c r="CF54" i="34"/>
  <c r="CE54" i="34"/>
  <c r="CD54" i="34"/>
  <c r="CB54" i="34"/>
  <c r="CA54" i="34"/>
  <c r="BZ54" i="34"/>
  <c r="BY54" i="34"/>
  <c r="BW54" i="34"/>
  <c r="BV54" i="34"/>
  <c r="BT54" i="34"/>
  <c r="BS54" i="34"/>
  <c r="BR54" i="34"/>
  <c r="BQ54" i="34"/>
  <c r="BP54" i="34"/>
  <c r="BO54" i="34"/>
  <c r="BM54" i="34"/>
  <c r="BL54" i="34"/>
  <c r="BK54" i="34"/>
  <c r="BJ54" i="34"/>
  <c r="BH54" i="34"/>
  <c r="BG54" i="34"/>
  <c r="BE54" i="34"/>
  <c r="BD54" i="34"/>
  <c r="BC54" i="34"/>
  <c r="BB54" i="34"/>
  <c r="BA54" i="34"/>
  <c r="AZ54" i="34"/>
  <c r="AX54" i="34"/>
  <c r="AW54" i="34"/>
  <c r="AV54" i="34"/>
  <c r="AU54" i="34"/>
  <c r="AS54" i="34"/>
  <c r="AR54" i="34"/>
  <c r="AP54" i="34"/>
  <c r="AO54" i="34"/>
  <c r="AN54" i="34"/>
  <c r="AM54" i="34"/>
  <c r="AL54" i="34"/>
  <c r="AK54" i="34"/>
  <c r="AI54" i="34"/>
  <c r="AH54" i="34"/>
  <c r="AG54" i="34"/>
  <c r="AF54" i="34"/>
  <c r="AD54" i="34"/>
  <c r="AC54" i="34"/>
  <c r="AA54" i="34"/>
  <c r="Z54" i="34"/>
  <c r="Y54" i="34"/>
  <c r="X54" i="34"/>
  <c r="W54" i="34"/>
  <c r="V54" i="34"/>
  <c r="T54" i="34"/>
  <c r="S54" i="34"/>
  <c r="R54" i="34"/>
  <c r="Q54" i="34"/>
  <c r="P54" i="34"/>
  <c r="O54" i="34"/>
  <c r="M54" i="34"/>
  <c r="L54" i="34"/>
  <c r="K54" i="34"/>
  <c r="J54" i="34"/>
  <c r="I54" i="34"/>
  <c r="H54" i="34"/>
  <c r="F54" i="34"/>
  <c r="E54" i="34"/>
  <c r="D54" i="34"/>
  <c r="C54" i="34"/>
  <c r="EN53" i="34"/>
  <c r="EG53" i="34"/>
  <c r="EA53" i="34"/>
  <c r="DT53" i="34"/>
  <c r="DN53" i="34"/>
  <c r="DG53" i="34"/>
  <c r="CY53" i="34"/>
  <c r="CR53" i="34"/>
  <c r="CJ53" i="34"/>
  <c r="CC53" i="34"/>
  <c r="BU53" i="34"/>
  <c r="BN53" i="34"/>
  <c r="BF53" i="34"/>
  <c r="AY53" i="34"/>
  <c r="AQ53" i="34"/>
  <c r="AJ53" i="34"/>
  <c r="AB53" i="34"/>
  <c r="U53" i="34"/>
  <c r="N53" i="34"/>
  <c r="G53" i="34"/>
  <c r="EN52" i="34"/>
  <c r="EG52" i="34"/>
  <c r="EA52" i="34"/>
  <c r="DT52" i="34"/>
  <c r="DN52" i="34"/>
  <c r="DG52" i="34"/>
  <c r="CY52" i="34"/>
  <c r="CR52" i="34"/>
  <c r="CJ52" i="34"/>
  <c r="CC52" i="34"/>
  <c r="BU52" i="34"/>
  <c r="BN52" i="34"/>
  <c r="BF52" i="34"/>
  <c r="AY52" i="34"/>
  <c r="AQ52" i="34"/>
  <c r="AJ52" i="34"/>
  <c r="AB52" i="34"/>
  <c r="U52" i="34"/>
  <c r="N52" i="34"/>
  <c r="G52" i="34"/>
  <c r="EN51" i="34"/>
  <c r="EG51" i="34"/>
  <c r="EA51" i="34"/>
  <c r="DT51" i="34"/>
  <c r="DN51" i="34"/>
  <c r="DG51" i="34"/>
  <c r="CY51" i="34"/>
  <c r="CR51" i="34"/>
  <c r="CJ51" i="34"/>
  <c r="CC51" i="34"/>
  <c r="BU51" i="34"/>
  <c r="BN51" i="34"/>
  <c r="BF51" i="34"/>
  <c r="AY51" i="34"/>
  <c r="AQ51" i="34"/>
  <c r="AJ51" i="34"/>
  <c r="AB51" i="34"/>
  <c r="U51" i="34"/>
  <c r="N51" i="34"/>
  <c r="G51" i="34"/>
  <c r="EN50" i="34"/>
  <c r="EN49" i="34" s="1"/>
  <c r="EG50" i="34"/>
  <c r="EG49" i="34" s="1"/>
  <c r="EA50" i="34"/>
  <c r="EA49" i="34" s="1"/>
  <c r="DT50" i="34"/>
  <c r="DN50" i="34"/>
  <c r="DG50" i="34"/>
  <c r="DG49" i="34" s="1"/>
  <c r="CY50" i="34"/>
  <c r="CY49" i="34" s="1"/>
  <c r="CR50" i="34"/>
  <c r="CJ50" i="34"/>
  <c r="CC50" i="34"/>
  <c r="CC49" i="34" s="1"/>
  <c r="BU50" i="34"/>
  <c r="BU49" i="34" s="1"/>
  <c r="BN50" i="34"/>
  <c r="BF50" i="34"/>
  <c r="AY50" i="34"/>
  <c r="AY49" i="34" s="1"/>
  <c r="AQ50" i="34"/>
  <c r="AQ49" i="34" s="1"/>
  <c r="AJ50" i="34"/>
  <c r="AB50" i="34"/>
  <c r="AB49" i="34" s="1"/>
  <c r="U50" i="34"/>
  <c r="U49" i="34" s="1"/>
  <c r="N50" i="34"/>
  <c r="N49" i="34" s="1"/>
  <c r="G50" i="34"/>
  <c r="EP49" i="34"/>
  <c r="EO49" i="34"/>
  <c r="EM49" i="34"/>
  <c r="EL49" i="34"/>
  <c r="EK49" i="34"/>
  <c r="EJ49" i="34"/>
  <c r="EI49" i="34"/>
  <c r="EH49" i="34"/>
  <c r="EF49" i="34"/>
  <c r="EE49" i="34"/>
  <c r="ED49" i="34"/>
  <c r="EC49" i="34"/>
  <c r="EB49" i="34"/>
  <c r="DZ49" i="34"/>
  <c r="DY49" i="34"/>
  <c r="DX49" i="34"/>
  <c r="DW49" i="34"/>
  <c r="DV49" i="34"/>
  <c r="DU49" i="34"/>
  <c r="DS49" i="34"/>
  <c r="DR49" i="34"/>
  <c r="DQ49" i="34"/>
  <c r="DP49" i="34"/>
  <c r="DO49" i="34"/>
  <c r="DN49" i="34"/>
  <c r="DM49" i="34"/>
  <c r="DL49" i="34"/>
  <c r="DK49" i="34"/>
  <c r="DJ49" i="34"/>
  <c r="DI49" i="34"/>
  <c r="DH49" i="34"/>
  <c r="DF49" i="34"/>
  <c r="DE49" i="34"/>
  <c r="DD49" i="34"/>
  <c r="DC49" i="34"/>
  <c r="DA49" i="34"/>
  <c r="CZ49" i="34"/>
  <c r="CX49" i="34"/>
  <c r="CW49" i="34"/>
  <c r="CV49" i="34"/>
  <c r="CU49" i="34"/>
  <c r="CT49" i="34"/>
  <c r="CT44" i="34" s="1"/>
  <c r="CS49" i="34"/>
  <c r="CR49" i="34"/>
  <c r="CQ49" i="34"/>
  <c r="CP49" i="34"/>
  <c r="CO49" i="34"/>
  <c r="CN49" i="34"/>
  <c r="CL49" i="34"/>
  <c r="CK49" i="34"/>
  <c r="CI49" i="34"/>
  <c r="CH49" i="34"/>
  <c r="CG49" i="34"/>
  <c r="CF49" i="34"/>
  <c r="CE49" i="34"/>
  <c r="CD49" i="34"/>
  <c r="CB49" i="34"/>
  <c r="CA49" i="34"/>
  <c r="BZ49" i="34"/>
  <c r="BY49" i="34"/>
  <c r="BW49" i="34"/>
  <c r="BV49" i="34"/>
  <c r="BT49" i="34"/>
  <c r="BS49" i="34"/>
  <c r="BR49" i="34"/>
  <c r="BQ49" i="34"/>
  <c r="BP49" i="34"/>
  <c r="BO49" i="34"/>
  <c r="BM49" i="34"/>
  <c r="BL49" i="34"/>
  <c r="BK49" i="34"/>
  <c r="BJ49" i="34"/>
  <c r="BH49" i="34"/>
  <c r="BG49" i="34"/>
  <c r="BE49" i="34"/>
  <c r="BD49" i="34"/>
  <c r="BC49" i="34"/>
  <c r="BB49" i="34"/>
  <c r="BA49" i="34"/>
  <c r="AZ49" i="34"/>
  <c r="AX49" i="34"/>
  <c r="AW49" i="34"/>
  <c r="AV49" i="34"/>
  <c r="AU49" i="34"/>
  <c r="AS49" i="34"/>
  <c r="AR49" i="34"/>
  <c r="AP49" i="34"/>
  <c r="AO49" i="34"/>
  <c r="AN49" i="34"/>
  <c r="AM49" i="34"/>
  <c r="AL49" i="34"/>
  <c r="AK49" i="34"/>
  <c r="AI49" i="34"/>
  <c r="AH49" i="34"/>
  <c r="AG49" i="34"/>
  <c r="AF49" i="34"/>
  <c r="AD49" i="34"/>
  <c r="AC49" i="34"/>
  <c r="AA49" i="34"/>
  <c r="Z49" i="34"/>
  <c r="Y49" i="34"/>
  <c r="X49" i="34"/>
  <c r="W49" i="34"/>
  <c r="V49" i="34"/>
  <c r="T49" i="34"/>
  <c r="S49" i="34"/>
  <c r="R49" i="34"/>
  <c r="Q49" i="34"/>
  <c r="P49" i="34"/>
  <c r="O49" i="34"/>
  <c r="M49" i="34"/>
  <c r="L49" i="34"/>
  <c r="K49" i="34"/>
  <c r="J49" i="34"/>
  <c r="I49" i="34"/>
  <c r="H49" i="34"/>
  <c r="F49" i="34"/>
  <c r="E49" i="34"/>
  <c r="D49" i="34"/>
  <c r="C49" i="34"/>
  <c r="EN48" i="34"/>
  <c r="EG48" i="34"/>
  <c r="EA48" i="34"/>
  <c r="DT48" i="34"/>
  <c r="DN48" i="34"/>
  <c r="DG48" i="34"/>
  <c r="CY48" i="34"/>
  <c r="CR48" i="34"/>
  <c r="CJ48" i="34"/>
  <c r="CC48" i="34"/>
  <c r="BU48" i="34"/>
  <c r="BN48" i="34"/>
  <c r="BF48" i="34"/>
  <c r="AY48" i="34"/>
  <c r="AQ48" i="34"/>
  <c r="AJ48" i="34"/>
  <c r="AB48" i="34"/>
  <c r="U48" i="34"/>
  <c r="N48" i="34"/>
  <c r="G48" i="34"/>
  <c r="EN47" i="34"/>
  <c r="EG47" i="34"/>
  <c r="EA47" i="34"/>
  <c r="DT47" i="34"/>
  <c r="DN47" i="34"/>
  <c r="DG47" i="34"/>
  <c r="CY47" i="34"/>
  <c r="CR47" i="34"/>
  <c r="CJ47" i="34"/>
  <c r="CC47" i="34"/>
  <c r="BU47" i="34"/>
  <c r="BN47" i="34"/>
  <c r="BF47" i="34"/>
  <c r="AY47" i="34"/>
  <c r="AQ47" i="34"/>
  <c r="AJ47" i="34"/>
  <c r="AB47" i="34"/>
  <c r="U47" i="34"/>
  <c r="N47" i="34"/>
  <c r="G47" i="34"/>
  <c r="EN46" i="34"/>
  <c r="EG46" i="34"/>
  <c r="EG45" i="34" s="1"/>
  <c r="EG44" i="34" s="1"/>
  <c r="EA46" i="34"/>
  <c r="DT46" i="34"/>
  <c r="DT45" i="34" s="1"/>
  <c r="DN46" i="34"/>
  <c r="DN45" i="34" s="1"/>
  <c r="DG46" i="34"/>
  <c r="DG45" i="34" s="1"/>
  <c r="CY46" i="34"/>
  <c r="CR46" i="34"/>
  <c r="CR45" i="34" s="1"/>
  <c r="CJ46" i="34"/>
  <c r="CJ45" i="34" s="1"/>
  <c r="CC46" i="34"/>
  <c r="CC45" i="34" s="1"/>
  <c r="BU46" i="34"/>
  <c r="BN46" i="34"/>
  <c r="BN45" i="34" s="1"/>
  <c r="BF46" i="34"/>
  <c r="BF45" i="34" s="1"/>
  <c r="AY46" i="34"/>
  <c r="AY45" i="34" s="1"/>
  <c r="AQ46" i="34"/>
  <c r="AJ46" i="34"/>
  <c r="AJ45" i="34" s="1"/>
  <c r="AB46" i="34"/>
  <c r="AB45" i="34" s="1"/>
  <c r="U46" i="34"/>
  <c r="U45" i="34" s="1"/>
  <c r="N46" i="34"/>
  <c r="G46" i="34"/>
  <c r="G45" i="34" s="1"/>
  <c r="EP45" i="34"/>
  <c r="EO45" i="34"/>
  <c r="EM45" i="34"/>
  <c r="EL45" i="34"/>
  <c r="EK45" i="34"/>
  <c r="EJ45" i="34"/>
  <c r="EJ44" i="34" s="1"/>
  <c r="EI45" i="34"/>
  <c r="EH45" i="34"/>
  <c r="EF45" i="34"/>
  <c r="EE45" i="34"/>
  <c r="EE44" i="34" s="1"/>
  <c r="ED45" i="34"/>
  <c r="EC45" i="34"/>
  <c r="EB45" i="34"/>
  <c r="DZ45" i="34"/>
  <c r="DY45" i="34"/>
  <c r="DX45" i="34"/>
  <c r="DW45" i="34"/>
  <c r="DV45" i="34"/>
  <c r="DU45" i="34"/>
  <c r="DS45" i="34"/>
  <c r="DR45" i="34"/>
  <c r="DQ45" i="34"/>
  <c r="DP45" i="34"/>
  <c r="DO45" i="34"/>
  <c r="DM45" i="34"/>
  <c r="DL45" i="34"/>
  <c r="DK45" i="34"/>
  <c r="DJ45" i="34"/>
  <c r="DI45" i="34"/>
  <c r="DH45" i="34"/>
  <c r="DF45" i="34"/>
  <c r="DE45" i="34"/>
  <c r="DD45" i="34"/>
  <c r="DC45" i="34"/>
  <c r="DA45" i="34"/>
  <c r="CZ45" i="34"/>
  <c r="CX45" i="34"/>
  <c r="CW45" i="34"/>
  <c r="CV45" i="34"/>
  <c r="CU45" i="34"/>
  <c r="CT45" i="34"/>
  <c r="CS45" i="34"/>
  <c r="CQ45" i="34"/>
  <c r="CP45" i="34"/>
  <c r="CO45" i="34"/>
  <c r="CN45" i="34"/>
  <c r="CL45" i="34"/>
  <c r="CK45" i="34"/>
  <c r="CI45" i="34"/>
  <c r="CH45" i="34"/>
  <c r="CG45" i="34"/>
  <c r="CF45" i="34"/>
  <c r="CE45" i="34"/>
  <c r="CD45" i="34"/>
  <c r="CB45" i="34"/>
  <c r="CA45" i="34"/>
  <c r="BZ45" i="34"/>
  <c r="BY45" i="34"/>
  <c r="BW45" i="34"/>
  <c r="BV45" i="34"/>
  <c r="BT45" i="34"/>
  <c r="BS45" i="34"/>
  <c r="BR45" i="34"/>
  <c r="BQ45" i="34"/>
  <c r="BP45" i="34"/>
  <c r="BO45" i="34"/>
  <c r="BM45" i="34"/>
  <c r="BL45" i="34"/>
  <c r="BK45" i="34"/>
  <c r="BJ45" i="34"/>
  <c r="BH45" i="34"/>
  <c r="BG45" i="34"/>
  <c r="BE45" i="34"/>
  <c r="BD45" i="34"/>
  <c r="BC45" i="34"/>
  <c r="BB45" i="34"/>
  <c r="BA45" i="34"/>
  <c r="AZ45" i="34"/>
  <c r="AX45" i="34"/>
  <c r="AW45" i="34"/>
  <c r="AV45" i="34"/>
  <c r="AU45" i="34"/>
  <c r="AS45" i="34"/>
  <c r="AR45" i="34"/>
  <c r="AP45" i="34"/>
  <c r="AO45" i="34"/>
  <c r="AN45" i="34"/>
  <c r="AM45" i="34"/>
  <c r="AL45" i="34"/>
  <c r="AK45" i="34"/>
  <c r="AI45" i="34"/>
  <c r="AH45" i="34"/>
  <c r="AG45" i="34"/>
  <c r="AF45" i="34"/>
  <c r="AD45" i="34"/>
  <c r="AC45" i="34"/>
  <c r="AA45" i="34"/>
  <c r="Z45" i="34"/>
  <c r="Y45" i="34"/>
  <c r="X45" i="34"/>
  <c r="W45" i="34"/>
  <c r="V45" i="34"/>
  <c r="T45" i="34"/>
  <c r="S45" i="34"/>
  <c r="R45" i="34"/>
  <c r="Q45" i="34"/>
  <c r="P45" i="34"/>
  <c r="O45" i="34"/>
  <c r="M45" i="34"/>
  <c r="L45" i="34"/>
  <c r="K45" i="34"/>
  <c r="J45" i="34"/>
  <c r="I45" i="34"/>
  <c r="H45" i="34"/>
  <c r="F45" i="34"/>
  <c r="E45" i="34"/>
  <c r="D45" i="34"/>
  <c r="C45" i="34"/>
  <c r="B43" i="34"/>
  <c r="EN41" i="34"/>
  <c r="EG41" i="34"/>
  <c r="EA41" i="34"/>
  <c r="DT41" i="34"/>
  <c r="DN41" i="34"/>
  <c r="DG41" i="34"/>
  <c r="CY41" i="34"/>
  <c r="CR41" i="34"/>
  <c r="CJ41" i="34"/>
  <c r="CC41" i="34"/>
  <c r="BU41" i="34"/>
  <c r="BN41" i="34"/>
  <c r="BF41" i="34"/>
  <c r="AY41" i="34"/>
  <c r="AQ41" i="34"/>
  <c r="AJ41" i="34"/>
  <c r="AB41" i="34"/>
  <c r="U41" i="34"/>
  <c r="N41" i="34"/>
  <c r="G41" i="34"/>
  <c r="EN40" i="34"/>
  <c r="EG40" i="34"/>
  <c r="EA40" i="34"/>
  <c r="DT40" i="34"/>
  <c r="DN40" i="34"/>
  <c r="DG40" i="34"/>
  <c r="CY40" i="34"/>
  <c r="CR40" i="34"/>
  <c r="CJ40" i="34"/>
  <c r="CC40" i="34"/>
  <c r="BU40" i="34"/>
  <c r="BN40" i="34"/>
  <c r="BF40" i="34"/>
  <c r="AY40" i="34"/>
  <c r="AQ40" i="34"/>
  <c r="AJ40" i="34"/>
  <c r="AB40" i="34"/>
  <c r="U40" i="34"/>
  <c r="N40" i="34"/>
  <c r="G40" i="34"/>
  <c r="EN39" i="34"/>
  <c r="EG39" i="34"/>
  <c r="EA39" i="34"/>
  <c r="DT39" i="34"/>
  <c r="DN39" i="34"/>
  <c r="DG39" i="34"/>
  <c r="CY39" i="34"/>
  <c r="CR39" i="34"/>
  <c r="CJ39" i="34"/>
  <c r="CC39" i="34"/>
  <c r="BU39" i="34"/>
  <c r="BN39" i="34"/>
  <c r="BF39" i="34"/>
  <c r="AY39" i="34"/>
  <c r="AQ39" i="34"/>
  <c r="AJ39" i="34"/>
  <c r="AB39" i="34"/>
  <c r="U39" i="34"/>
  <c r="N39" i="34"/>
  <c r="G39" i="34"/>
  <c r="EN38" i="34"/>
  <c r="EG38" i="34"/>
  <c r="EA38" i="34"/>
  <c r="DT38" i="34"/>
  <c r="DN38" i="34"/>
  <c r="DG38" i="34"/>
  <c r="CY38" i="34"/>
  <c r="CR38" i="34"/>
  <c r="CJ38" i="34"/>
  <c r="CC38" i="34"/>
  <c r="BU38" i="34"/>
  <c r="BN38" i="34"/>
  <c r="BF38" i="34"/>
  <c r="AY38" i="34"/>
  <c r="AQ38" i="34"/>
  <c r="AJ38" i="34"/>
  <c r="AB38" i="34"/>
  <c r="U38" i="34"/>
  <c r="N38" i="34"/>
  <c r="G38" i="34"/>
  <c r="EN37" i="34"/>
  <c r="EG37" i="34"/>
  <c r="EA37" i="34"/>
  <c r="DT37" i="34"/>
  <c r="DN37" i="34"/>
  <c r="DG37" i="34"/>
  <c r="CY37" i="34"/>
  <c r="CR37" i="34"/>
  <c r="CJ37" i="34"/>
  <c r="CC37" i="34"/>
  <c r="BU37" i="34"/>
  <c r="BN37" i="34"/>
  <c r="BF37" i="34"/>
  <c r="AY37" i="34"/>
  <c r="AQ37" i="34"/>
  <c r="AJ37" i="34"/>
  <c r="AB37" i="34"/>
  <c r="U37" i="34"/>
  <c r="N37" i="34"/>
  <c r="G37" i="34"/>
  <c r="EN36" i="34"/>
  <c r="EG36" i="34"/>
  <c r="EG35" i="34" s="1"/>
  <c r="EA36" i="34"/>
  <c r="DT36" i="34"/>
  <c r="DT35" i="34" s="1"/>
  <c r="DN36" i="34"/>
  <c r="DN35" i="34" s="1"/>
  <c r="DG36" i="34"/>
  <c r="DG35" i="34" s="1"/>
  <c r="CY36" i="34"/>
  <c r="CR36" i="34"/>
  <c r="CR35" i="34" s="1"/>
  <c r="CJ36" i="34"/>
  <c r="CJ35" i="34" s="1"/>
  <c r="CC36" i="34"/>
  <c r="CC35" i="34" s="1"/>
  <c r="BU36" i="34"/>
  <c r="BN36" i="34"/>
  <c r="BN35" i="34" s="1"/>
  <c r="BF36" i="34"/>
  <c r="BF35" i="34" s="1"/>
  <c r="AY36" i="34"/>
  <c r="AQ36" i="34"/>
  <c r="AJ36" i="34"/>
  <c r="AJ35" i="34" s="1"/>
  <c r="AB36" i="34"/>
  <c r="AB35" i="34" s="1"/>
  <c r="U36" i="34"/>
  <c r="N36" i="34"/>
  <c r="G36" i="34"/>
  <c r="G35" i="34" s="1"/>
  <c r="EP35" i="34"/>
  <c r="EO35" i="34"/>
  <c r="EM35" i="34"/>
  <c r="EL35" i="34"/>
  <c r="EK35" i="34"/>
  <c r="EJ35" i="34"/>
  <c r="EI35" i="34"/>
  <c r="EH35" i="34"/>
  <c r="EF35" i="34"/>
  <c r="EE35" i="34"/>
  <c r="ED35" i="34"/>
  <c r="EC35" i="34"/>
  <c r="EB35" i="34"/>
  <c r="DZ35" i="34"/>
  <c r="DY35" i="34"/>
  <c r="DX35" i="34"/>
  <c r="DW35" i="34"/>
  <c r="DV35" i="34"/>
  <c r="DU35" i="34"/>
  <c r="DS35" i="34"/>
  <c r="DR35" i="34"/>
  <c r="DQ35" i="34"/>
  <c r="DP35" i="34"/>
  <c r="DO35" i="34"/>
  <c r="DM35" i="34"/>
  <c r="DL35" i="34"/>
  <c r="DK35" i="34"/>
  <c r="DJ35" i="34"/>
  <c r="DI35" i="34"/>
  <c r="DH35" i="34"/>
  <c r="DF35" i="34"/>
  <c r="DE35" i="34"/>
  <c r="DD35" i="34"/>
  <c r="DC35" i="34"/>
  <c r="DA35" i="34"/>
  <c r="CZ35" i="34"/>
  <c r="CX35" i="34"/>
  <c r="CW35" i="34"/>
  <c r="CV35" i="34"/>
  <c r="CU35" i="34"/>
  <c r="CT35" i="34"/>
  <c r="CS35" i="34"/>
  <c r="CQ35" i="34"/>
  <c r="CP35" i="34"/>
  <c r="CO35" i="34"/>
  <c r="CN35" i="34"/>
  <c r="CL35" i="34"/>
  <c r="CK35" i="34"/>
  <c r="CI35" i="34"/>
  <c r="CH35" i="34"/>
  <c r="CG35" i="34"/>
  <c r="CF35" i="34"/>
  <c r="CE35" i="34"/>
  <c r="CD35" i="34"/>
  <c r="CB35" i="34"/>
  <c r="CA35" i="34"/>
  <c r="BZ35" i="34"/>
  <c r="BY35" i="34"/>
  <c r="BW35" i="34"/>
  <c r="BV35" i="34"/>
  <c r="BT35" i="34"/>
  <c r="BS35" i="34"/>
  <c r="BR35" i="34"/>
  <c r="BQ35" i="34"/>
  <c r="BP35" i="34"/>
  <c r="BO35" i="34"/>
  <c r="BM35" i="34"/>
  <c r="BL35" i="34"/>
  <c r="BK35" i="34"/>
  <c r="BJ35" i="34"/>
  <c r="BH35" i="34"/>
  <c r="BG35" i="34"/>
  <c r="BE35" i="34"/>
  <c r="BD35" i="34"/>
  <c r="BC35" i="34"/>
  <c r="BB35" i="34"/>
  <c r="BA35" i="34"/>
  <c r="AZ35" i="34"/>
  <c r="AX35" i="34"/>
  <c r="AW35" i="34"/>
  <c r="AV35" i="34"/>
  <c r="AU35" i="34"/>
  <c r="AS35" i="34"/>
  <c r="AR35" i="34"/>
  <c r="AP35" i="34"/>
  <c r="AO35" i="34"/>
  <c r="AN35" i="34"/>
  <c r="AM35" i="34"/>
  <c r="AL35" i="34"/>
  <c r="AK35" i="34"/>
  <c r="AI35" i="34"/>
  <c r="AH35" i="34"/>
  <c r="AG35" i="34"/>
  <c r="AF35" i="34"/>
  <c r="AD35" i="34"/>
  <c r="AC35" i="34"/>
  <c r="AA35" i="34"/>
  <c r="Z35" i="34"/>
  <c r="Y35" i="34"/>
  <c r="X35" i="34"/>
  <c r="W35" i="34"/>
  <c r="V35" i="34"/>
  <c r="T35" i="34"/>
  <c r="S35" i="34"/>
  <c r="R35" i="34"/>
  <c r="Q35" i="34"/>
  <c r="P35" i="34"/>
  <c r="O35" i="34"/>
  <c r="M35" i="34"/>
  <c r="L35" i="34"/>
  <c r="K35" i="34"/>
  <c r="J35" i="34"/>
  <c r="I35" i="34"/>
  <c r="H35" i="34"/>
  <c r="F35" i="34"/>
  <c r="E35" i="34"/>
  <c r="D35" i="34"/>
  <c r="C35" i="34"/>
  <c r="EN34" i="34"/>
  <c r="EG34" i="34"/>
  <c r="EA34" i="34"/>
  <c r="DT34" i="34"/>
  <c r="DN34" i="34"/>
  <c r="DG34" i="34"/>
  <c r="CY34" i="34"/>
  <c r="CR34" i="34"/>
  <c r="CJ34" i="34"/>
  <c r="CC34" i="34"/>
  <c r="BU34" i="34"/>
  <c r="BN34" i="34"/>
  <c r="BF34" i="34"/>
  <c r="AY34" i="34"/>
  <c r="AQ34" i="34"/>
  <c r="AJ34" i="34"/>
  <c r="AB34" i="34"/>
  <c r="U34" i="34"/>
  <c r="N34" i="34"/>
  <c r="G34" i="34"/>
  <c r="EN33" i="34"/>
  <c r="EG33" i="34"/>
  <c r="EA33" i="34"/>
  <c r="DT33" i="34"/>
  <c r="DN33" i="34"/>
  <c r="DG33" i="34"/>
  <c r="CY33" i="34"/>
  <c r="CR33" i="34"/>
  <c r="CJ33" i="34"/>
  <c r="CC33" i="34"/>
  <c r="BU33" i="34"/>
  <c r="BN33" i="34"/>
  <c r="BF33" i="34"/>
  <c r="AY33" i="34"/>
  <c r="AQ33" i="34"/>
  <c r="AJ33" i="34"/>
  <c r="AB33" i="34"/>
  <c r="U33" i="34"/>
  <c r="N33" i="34"/>
  <c r="G33" i="34"/>
  <c r="EN32" i="34"/>
  <c r="EG32" i="34"/>
  <c r="EA32" i="34"/>
  <c r="DT32" i="34"/>
  <c r="DN32" i="34"/>
  <c r="DG32" i="34"/>
  <c r="CY32" i="34"/>
  <c r="CR32" i="34"/>
  <c r="CJ32" i="34"/>
  <c r="CC32" i="34"/>
  <c r="BU32" i="34"/>
  <c r="BN32" i="34"/>
  <c r="BF32" i="34"/>
  <c r="AY32" i="34"/>
  <c r="AQ32" i="34"/>
  <c r="AJ32" i="34"/>
  <c r="AB32" i="34"/>
  <c r="U32" i="34"/>
  <c r="N32" i="34"/>
  <c r="G32" i="34"/>
  <c r="EN31" i="34"/>
  <c r="EN30" i="34" s="1"/>
  <c r="EG31" i="34"/>
  <c r="EG30" i="34" s="1"/>
  <c r="EA31" i="34"/>
  <c r="EA30" i="34" s="1"/>
  <c r="DT31" i="34"/>
  <c r="DT30" i="34" s="1"/>
  <c r="DN31" i="34"/>
  <c r="DG31" i="34"/>
  <c r="DG30" i="34" s="1"/>
  <c r="CY31" i="34"/>
  <c r="CY30" i="34" s="1"/>
  <c r="CR31" i="34"/>
  <c r="CJ31" i="34"/>
  <c r="CC31" i="34"/>
  <c r="CC30" i="34" s="1"/>
  <c r="BU31" i="34"/>
  <c r="BU30" i="34" s="1"/>
  <c r="BN31" i="34"/>
  <c r="BN30" i="34" s="1"/>
  <c r="BF31" i="34"/>
  <c r="AY31" i="34"/>
  <c r="AY30" i="34" s="1"/>
  <c r="AQ31" i="34"/>
  <c r="AJ31" i="34"/>
  <c r="AB31" i="34"/>
  <c r="U31" i="34"/>
  <c r="U30" i="34" s="1"/>
  <c r="N31" i="34"/>
  <c r="N30" i="34" s="1"/>
  <c r="G31" i="34"/>
  <c r="G30" i="34" s="1"/>
  <c r="EP30" i="34"/>
  <c r="EO30" i="34"/>
  <c r="EM30" i="34"/>
  <c r="EL30" i="34"/>
  <c r="EK30" i="34"/>
  <c r="EJ30" i="34"/>
  <c r="EI30" i="34"/>
  <c r="EH30" i="34"/>
  <c r="EF30" i="34"/>
  <c r="EE30" i="34"/>
  <c r="ED30" i="34"/>
  <c r="EC30" i="34"/>
  <c r="EB30" i="34"/>
  <c r="DZ30" i="34"/>
  <c r="DY30" i="34"/>
  <c r="DX30" i="34"/>
  <c r="DW30" i="34"/>
  <c r="DV30" i="34"/>
  <c r="DU30" i="34"/>
  <c r="DS30" i="34"/>
  <c r="DR30" i="34"/>
  <c r="DQ30" i="34"/>
  <c r="DP30" i="34"/>
  <c r="DO30" i="34"/>
  <c r="DM30" i="34"/>
  <c r="DL30" i="34"/>
  <c r="DK30" i="34"/>
  <c r="DJ30" i="34"/>
  <c r="DI30" i="34"/>
  <c r="DH30" i="34"/>
  <c r="DF30" i="34"/>
  <c r="DE30" i="34"/>
  <c r="DD30" i="34"/>
  <c r="DC30" i="34"/>
  <c r="DA30" i="34"/>
  <c r="CZ30" i="34"/>
  <c r="CX30" i="34"/>
  <c r="CW30" i="34"/>
  <c r="CV30" i="34"/>
  <c r="CU30" i="34"/>
  <c r="CT30" i="34"/>
  <c r="CS30" i="34"/>
  <c r="CR30" i="34"/>
  <c r="CQ30" i="34"/>
  <c r="CP30" i="34"/>
  <c r="CO30" i="34"/>
  <c r="CN30" i="34"/>
  <c r="CL30" i="34"/>
  <c r="CK30" i="34"/>
  <c r="CI30" i="34"/>
  <c r="CH30" i="34"/>
  <c r="CG30" i="34"/>
  <c r="CF30" i="34"/>
  <c r="CE30" i="34"/>
  <c r="CD30" i="34"/>
  <c r="CB30" i="34"/>
  <c r="CA30" i="34"/>
  <c r="BZ30" i="34"/>
  <c r="BY30" i="34"/>
  <c r="BW30" i="34"/>
  <c r="BV30" i="34"/>
  <c r="BT30" i="34"/>
  <c r="BS30" i="34"/>
  <c r="BR30" i="34"/>
  <c r="BQ30" i="34"/>
  <c r="BP30" i="34"/>
  <c r="BO30" i="34"/>
  <c r="BM30" i="34"/>
  <c r="BL30" i="34"/>
  <c r="BK30" i="34"/>
  <c r="BJ30" i="34"/>
  <c r="BH30" i="34"/>
  <c r="BG30" i="34"/>
  <c r="BE30" i="34"/>
  <c r="BD30" i="34"/>
  <c r="BC30" i="34"/>
  <c r="BB30" i="34"/>
  <c r="BA30" i="34"/>
  <c r="AZ30" i="34"/>
  <c r="AX30" i="34"/>
  <c r="AW30" i="34"/>
  <c r="AV30" i="34"/>
  <c r="AU30" i="34"/>
  <c r="AS30" i="34"/>
  <c r="AR30" i="34"/>
  <c r="AQ30" i="34"/>
  <c r="AP30" i="34"/>
  <c r="AO30" i="34"/>
  <c r="AN30" i="34"/>
  <c r="AM30" i="34"/>
  <c r="AL30" i="34"/>
  <c r="AK30" i="34"/>
  <c r="AI30" i="34"/>
  <c r="AH30" i="34"/>
  <c r="AG30" i="34"/>
  <c r="AF30" i="34"/>
  <c r="AD30" i="34"/>
  <c r="AC30" i="34"/>
  <c r="AA30" i="34"/>
  <c r="Z30" i="34"/>
  <c r="Y30" i="34"/>
  <c r="X30" i="34"/>
  <c r="W30" i="34"/>
  <c r="V30" i="34"/>
  <c r="T30" i="34"/>
  <c r="S30" i="34"/>
  <c r="R30" i="34"/>
  <c r="Q30" i="34"/>
  <c r="P30" i="34"/>
  <c r="O30" i="34"/>
  <c r="M30" i="34"/>
  <c r="L30" i="34"/>
  <c r="K30" i="34"/>
  <c r="J30" i="34"/>
  <c r="I30" i="34"/>
  <c r="H30" i="34"/>
  <c r="F30" i="34"/>
  <c r="E30" i="34"/>
  <c r="D30" i="34"/>
  <c r="C30" i="34"/>
  <c r="EN29" i="34"/>
  <c r="EG29" i="34"/>
  <c r="EA29" i="34"/>
  <c r="DT29" i="34"/>
  <c r="DN29" i="34"/>
  <c r="DG29" i="34"/>
  <c r="CY29" i="34"/>
  <c r="CR29" i="34"/>
  <c r="CJ29" i="34"/>
  <c r="CC29" i="34"/>
  <c r="BU29" i="34"/>
  <c r="BN29" i="34"/>
  <c r="BF29" i="34"/>
  <c r="AY29" i="34"/>
  <c r="AQ29" i="34"/>
  <c r="AJ29" i="34"/>
  <c r="AB29" i="34"/>
  <c r="U29" i="34"/>
  <c r="N29" i="34"/>
  <c r="G29" i="34"/>
  <c r="EN28" i="34"/>
  <c r="EG28" i="34"/>
  <c r="EA28" i="34"/>
  <c r="DT28" i="34"/>
  <c r="DN28" i="34"/>
  <c r="DG28" i="34"/>
  <c r="CY28" i="34"/>
  <c r="CR28" i="34"/>
  <c r="CJ28" i="34"/>
  <c r="CC28" i="34"/>
  <c r="BU28" i="34"/>
  <c r="BN28" i="34"/>
  <c r="BF28" i="34"/>
  <c r="AY28" i="34"/>
  <c r="AQ28" i="34"/>
  <c r="AJ28" i="34"/>
  <c r="AB28" i="34"/>
  <c r="U28" i="34"/>
  <c r="N28" i="34"/>
  <c r="G28" i="34"/>
  <c r="EN27" i="34"/>
  <c r="EN26" i="34" s="1"/>
  <c r="EG27" i="34"/>
  <c r="EG26" i="34" s="1"/>
  <c r="EA27" i="34"/>
  <c r="EA26" i="34" s="1"/>
  <c r="DT27" i="34"/>
  <c r="DN27" i="34"/>
  <c r="DG27" i="34"/>
  <c r="DG26" i="34" s="1"/>
  <c r="CY27" i="34"/>
  <c r="CY26" i="34" s="1"/>
  <c r="CR27" i="34"/>
  <c r="CJ27" i="34"/>
  <c r="CC27" i="34"/>
  <c r="CC26" i="34" s="1"/>
  <c r="BU27" i="34"/>
  <c r="BU26" i="34" s="1"/>
  <c r="BN27" i="34"/>
  <c r="BF27" i="34"/>
  <c r="AY27" i="34"/>
  <c r="AY26" i="34" s="1"/>
  <c r="AQ27" i="34"/>
  <c r="AQ26" i="34" s="1"/>
  <c r="AJ27" i="34"/>
  <c r="AB27" i="34"/>
  <c r="U27" i="34"/>
  <c r="U26" i="34" s="1"/>
  <c r="N27" i="34"/>
  <c r="N26" i="34" s="1"/>
  <c r="G27" i="34"/>
  <c r="EP26" i="34"/>
  <c r="EO26" i="34"/>
  <c r="EM26" i="34"/>
  <c r="EL26" i="34"/>
  <c r="EK26" i="34"/>
  <c r="EJ26" i="34"/>
  <c r="EI26" i="34"/>
  <c r="EH26" i="34"/>
  <c r="EF26" i="34"/>
  <c r="EE26" i="34"/>
  <c r="ED26" i="34"/>
  <c r="EC26" i="34"/>
  <c r="EB26" i="34"/>
  <c r="DZ26" i="34"/>
  <c r="DY26" i="34"/>
  <c r="DX26" i="34"/>
  <c r="DW26" i="34"/>
  <c r="DV26" i="34"/>
  <c r="DU26" i="34"/>
  <c r="DS26" i="34"/>
  <c r="DR26" i="34"/>
  <c r="DQ26" i="34"/>
  <c r="DP26" i="34"/>
  <c r="DO26" i="34"/>
  <c r="DM26" i="34"/>
  <c r="DL26" i="34"/>
  <c r="DK26" i="34"/>
  <c r="DJ26" i="34"/>
  <c r="DI26" i="34"/>
  <c r="DH26" i="34"/>
  <c r="DF26" i="34"/>
  <c r="DE26" i="34"/>
  <c r="DD26" i="34"/>
  <c r="DC26" i="34"/>
  <c r="DA26" i="34"/>
  <c r="CZ26" i="34"/>
  <c r="CX26" i="34"/>
  <c r="CW26" i="34"/>
  <c r="CV26" i="34"/>
  <c r="CU26" i="34"/>
  <c r="CT26" i="34"/>
  <c r="CS26" i="34"/>
  <c r="CQ26" i="34"/>
  <c r="CP26" i="34"/>
  <c r="CO26" i="34"/>
  <c r="CN26" i="34"/>
  <c r="CL26" i="34"/>
  <c r="CK26" i="34"/>
  <c r="CI26" i="34"/>
  <c r="CH26" i="34"/>
  <c r="CG26" i="34"/>
  <c r="CF26" i="34"/>
  <c r="CE26" i="34"/>
  <c r="CD26" i="34"/>
  <c r="CB26" i="34"/>
  <c r="CA26" i="34"/>
  <c r="BZ26" i="34"/>
  <c r="BY26" i="34"/>
  <c r="BW26" i="34"/>
  <c r="BV26" i="34"/>
  <c r="BT26" i="34"/>
  <c r="BS26" i="34"/>
  <c r="BR26" i="34"/>
  <c r="BQ26" i="34"/>
  <c r="BP26" i="34"/>
  <c r="BO26" i="34"/>
  <c r="BM26" i="34"/>
  <c r="BL26" i="34"/>
  <c r="BK26" i="34"/>
  <c r="BJ26" i="34"/>
  <c r="BH26" i="34"/>
  <c r="BG26" i="34"/>
  <c r="BE26" i="34"/>
  <c r="BD26" i="34"/>
  <c r="BC26" i="34"/>
  <c r="BC25" i="34" s="1"/>
  <c r="BB26" i="34"/>
  <c r="BA26" i="34"/>
  <c r="AZ26" i="34"/>
  <c r="AX26" i="34"/>
  <c r="AW26" i="34"/>
  <c r="AV26" i="34"/>
  <c r="AU26" i="34"/>
  <c r="AS26" i="34"/>
  <c r="AR26" i="34"/>
  <c r="AP26" i="34"/>
  <c r="AO26" i="34"/>
  <c r="AN26" i="34"/>
  <c r="AN25" i="34" s="1"/>
  <c r="AM26" i="34"/>
  <c r="AL26" i="34"/>
  <c r="AK26" i="34"/>
  <c r="AI26" i="34"/>
  <c r="AH26" i="34"/>
  <c r="AG26" i="34"/>
  <c r="AF26" i="34"/>
  <c r="AD26" i="34"/>
  <c r="AC26" i="34"/>
  <c r="AA26" i="34"/>
  <c r="Z26" i="34"/>
  <c r="Y26" i="34"/>
  <c r="X26" i="34"/>
  <c r="W26" i="34"/>
  <c r="V26" i="34"/>
  <c r="T26" i="34"/>
  <c r="S26" i="34"/>
  <c r="R26" i="34"/>
  <c r="Q26" i="34"/>
  <c r="P26" i="34"/>
  <c r="O26" i="34"/>
  <c r="M26" i="34"/>
  <c r="L26" i="34"/>
  <c r="K26" i="34"/>
  <c r="J26" i="34"/>
  <c r="I26" i="34"/>
  <c r="H26" i="34"/>
  <c r="F26" i="34"/>
  <c r="F25" i="34" s="1"/>
  <c r="E26" i="34"/>
  <c r="D26" i="34"/>
  <c r="C26" i="34"/>
  <c r="EM25" i="34"/>
  <c r="B24" i="34"/>
  <c r="EN22" i="34"/>
  <c r="EG22" i="34"/>
  <c r="EA22" i="34"/>
  <c r="DT22" i="34"/>
  <c r="DN22" i="34"/>
  <c r="DG22" i="34"/>
  <c r="CY22" i="34"/>
  <c r="CR22" i="34"/>
  <c r="CJ22" i="34"/>
  <c r="CC22" i="34"/>
  <c r="BU22" i="34"/>
  <c r="BN22" i="34"/>
  <c r="BF22" i="34"/>
  <c r="AY22" i="34"/>
  <c r="AQ22" i="34"/>
  <c r="AJ22" i="34"/>
  <c r="AB22" i="34"/>
  <c r="U22" i="34"/>
  <c r="N22" i="34"/>
  <c r="G22" i="34"/>
  <c r="EN21" i="34"/>
  <c r="EG21" i="34"/>
  <c r="EA21" i="34"/>
  <c r="DT21" i="34"/>
  <c r="DN21" i="34"/>
  <c r="DG21" i="34"/>
  <c r="CY21" i="34"/>
  <c r="CR21" i="34"/>
  <c r="CJ21" i="34"/>
  <c r="CC21" i="34"/>
  <c r="BU21" i="34"/>
  <c r="BN21" i="34"/>
  <c r="BF21" i="34"/>
  <c r="AY21" i="34"/>
  <c r="AQ21" i="34"/>
  <c r="AJ21" i="34"/>
  <c r="AB21" i="34"/>
  <c r="U21" i="34"/>
  <c r="N21" i="34"/>
  <c r="G21" i="34"/>
  <c r="EN20" i="34"/>
  <c r="EG20" i="34"/>
  <c r="EA20" i="34"/>
  <c r="DT20" i="34"/>
  <c r="DN20" i="34"/>
  <c r="DG20" i="34"/>
  <c r="CY20" i="34"/>
  <c r="CR20" i="34"/>
  <c r="CJ20" i="34"/>
  <c r="CC20" i="34"/>
  <c r="BU20" i="34"/>
  <c r="BN20" i="34"/>
  <c r="BF20" i="34"/>
  <c r="AY20" i="34"/>
  <c r="AQ20" i="34"/>
  <c r="AJ20" i="34"/>
  <c r="AB20" i="34"/>
  <c r="U20" i="34"/>
  <c r="N20" i="34"/>
  <c r="G20" i="34"/>
  <c r="EN19" i="34"/>
  <c r="EG19" i="34"/>
  <c r="EA19" i="34"/>
  <c r="DT19" i="34"/>
  <c r="DN19" i="34"/>
  <c r="DG19" i="34"/>
  <c r="CY19" i="34"/>
  <c r="CR19" i="34"/>
  <c r="CJ19" i="34"/>
  <c r="CC19" i="34"/>
  <c r="BU19" i="34"/>
  <c r="BN19" i="34"/>
  <c r="BF19" i="34"/>
  <c r="AY19" i="34"/>
  <c r="AQ19" i="34"/>
  <c r="AJ19" i="34"/>
  <c r="AB19" i="34"/>
  <c r="U19" i="34"/>
  <c r="N19" i="34"/>
  <c r="G19" i="34"/>
  <c r="EN18" i="34"/>
  <c r="EG18" i="34"/>
  <c r="EA18" i="34"/>
  <c r="DT18" i="34"/>
  <c r="DN18" i="34"/>
  <c r="DG18" i="34"/>
  <c r="CY18" i="34"/>
  <c r="CR18" i="34"/>
  <c r="CJ18" i="34"/>
  <c r="CC18" i="34"/>
  <c r="BU18" i="34"/>
  <c r="BN18" i="34"/>
  <c r="BF18" i="34"/>
  <c r="AY18" i="34"/>
  <c r="AQ18" i="34"/>
  <c r="AJ18" i="34"/>
  <c r="AB18" i="34"/>
  <c r="U18" i="34"/>
  <c r="N18" i="34"/>
  <c r="G18" i="34"/>
  <c r="EN17" i="34"/>
  <c r="EN16" i="34" s="1"/>
  <c r="EG17" i="34"/>
  <c r="EG16" i="34" s="1"/>
  <c r="EA17" i="34"/>
  <c r="EA16" i="34" s="1"/>
  <c r="DT17" i="34"/>
  <c r="DN17" i="34"/>
  <c r="DN16" i="34" s="1"/>
  <c r="DG17" i="34"/>
  <c r="DG16" i="34" s="1"/>
  <c r="CY17" i="34"/>
  <c r="CY16" i="34" s="1"/>
  <c r="CR17" i="34"/>
  <c r="CJ17" i="34"/>
  <c r="CC17" i="34"/>
  <c r="CC16" i="34" s="1"/>
  <c r="BU17" i="34"/>
  <c r="BU16" i="34" s="1"/>
  <c r="BN17" i="34"/>
  <c r="BF17" i="34"/>
  <c r="BF16" i="34" s="1"/>
  <c r="AY17" i="34"/>
  <c r="AY16" i="34" s="1"/>
  <c r="AQ17" i="34"/>
  <c r="AQ16" i="34" s="1"/>
  <c r="AJ17" i="34"/>
  <c r="AB17" i="34"/>
  <c r="AB16" i="34" s="1"/>
  <c r="U17" i="34"/>
  <c r="U16" i="34" s="1"/>
  <c r="N17" i="34"/>
  <c r="G17" i="34"/>
  <c r="EP16" i="34"/>
  <c r="EO16" i="34"/>
  <c r="EM16" i="34"/>
  <c r="EL16" i="34"/>
  <c r="EK16" i="34"/>
  <c r="EJ16" i="34"/>
  <c r="EI16" i="34"/>
  <c r="EH16" i="34"/>
  <c r="EF16" i="34"/>
  <c r="EE16" i="34"/>
  <c r="ED16" i="34"/>
  <c r="EC16" i="34"/>
  <c r="EB16" i="34"/>
  <c r="DZ16" i="34"/>
  <c r="DY16" i="34"/>
  <c r="DX16" i="34"/>
  <c r="DW16" i="34"/>
  <c r="DV16" i="34"/>
  <c r="DU16" i="34"/>
  <c r="DS16" i="34"/>
  <c r="DR16" i="34"/>
  <c r="DQ16" i="34"/>
  <c r="DP16" i="34"/>
  <c r="DO16" i="34"/>
  <c r="DM16" i="34"/>
  <c r="DL16" i="34"/>
  <c r="DK16" i="34"/>
  <c r="DJ16" i="34"/>
  <c r="DI16" i="34"/>
  <c r="DH16" i="34"/>
  <c r="DF16" i="34"/>
  <c r="DE16" i="34"/>
  <c r="DD16" i="34"/>
  <c r="DC16" i="34"/>
  <c r="DA16" i="34"/>
  <c r="CZ16" i="34"/>
  <c r="CX16" i="34"/>
  <c r="CW16" i="34"/>
  <c r="CV16" i="34"/>
  <c r="CU16" i="34"/>
  <c r="CT16" i="34"/>
  <c r="CS16" i="34"/>
  <c r="CR16" i="34"/>
  <c r="CQ16" i="34"/>
  <c r="CP16" i="34"/>
  <c r="CO16" i="34"/>
  <c r="CN16" i="34"/>
  <c r="CL16" i="34"/>
  <c r="CK16" i="34"/>
  <c r="CI16" i="34"/>
  <c r="CH16" i="34"/>
  <c r="CG16" i="34"/>
  <c r="CF16" i="34"/>
  <c r="CE16" i="34"/>
  <c r="CD16" i="34"/>
  <c r="CB16" i="34"/>
  <c r="CA16" i="34"/>
  <c r="BZ16" i="34"/>
  <c r="BY16" i="34"/>
  <c r="BW16" i="34"/>
  <c r="BV16" i="34"/>
  <c r="BT16" i="34"/>
  <c r="BS16" i="34"/>
  <c r="BR16" i="34"/>
  <c r="BQ16" i="34"/>
  <c r="BP16" i="34"/>
  <c r="BO16" i="34"/>
  <c r="BM16" i="34"/>
  <c r="BL16" i="34"/>
  <c r="BK16" i="34"/>
  <c r="BJ16" i="34"/>
  <c r="BH16" i="34"/>
  <c r="BG16" i="34"/>
  <c r="BE16" i="34"/>
  <c r="BD16" i="34"/>
  <c r="BC16" i="34"/>
  <c r="BB16" i="34"/>
  <c r="BA16" i="34"/>
  <c r="AZ16" i="34"/>
  <c r="AX16" i="34"/>
  <c r="AW16" i="34"/>
  <c r="AV16" i="34"/>
  <c r="AU16" i="34"/>
  <c r="AS16" i="34"/>
  <c r="AR16" i="34"/>
  <c r="AP16" i="34"/>
  <c r="AO16" i="34"/>
  <c r="AN16" i="34"/>
  <c r="AM16" i="34"/>
  <c r="AL16" i="34"/>
  <c r="AK16" i="34"/>
  <c r="AI16" i="34"/>
  <c r="AH16" i="34"/>
  <c r="AG16" i="34"/>
  <c r="AF16" i="34"/>
  <c r="AD16" i="34"/>
  <c r="AC16" i="34"/>
  <c r="AA16" i="34"/>
  <c r="Z16" i="34"/>
  <c r="Y16" i="34"/>
  <c r="X16" i="34"/>
  <c r="W16" i="34"/>
  <c r="V16" i="34"/>
  <c r="T16" i="34"/>
  <c r="S16" i="34"/>
  <c r="R16" i="34"/>
  <c r="Q16" i="34"/>
  <c r="P16" i="34"/>
  <c r="O16" i="34"/>
  <c r="N16" i="34"/>
  <c r="M16" i="34"/>
  <c r="L16" i="34"/>
  <c r="K16" i="34"/>
  <c r="J16" i="34"/>
  <c r="I16" i="34"/>
  <c r="H16" i="34"/>
  <c r="F16" i="34"/>
  <c r="E16" i="34"/>
  <c r="D16" i="34"/>
  <c r="C16" i="34"/>
  <c r="EN15" i="34"/>
  <c r="EG15" i="34"/>
  <c r="EA15" i="34"/>
  <c r="DT15" i="34"/>
  <c r="DN15" i="34"/>
  <c r="DG15" i="34"/>
  <c r="CY15" i="34"/>
  <c r="CR15" i="34"/>
  <c r="CJ15" i="34"/>
  <c r="CC15" i="34"/>
  <c r="BU15" i="34"/>
  <c r="BN15" i="34"/>
  <c r="BF15" i="34"/>
  <c r="AY15" i="34"/>
  <c r="AQ15" i="34"/>
  <c r="AJ15" i="34"/>
  <c r="AB15" i="34"/>
  <c r="U15" i="34"/>
  <c r="N15" i="34"/>
  <c r="G15" i="34"/>
  <c r="EN14" i="34"/>
  <c r="EG14" i="34"/>
  <c r="EA14" i="34"/>
  <c r="DT14" i="34"/>
  <c r="DN14" i="34"/>
  <c r="DG14" i="34"/>
  <c r="CY14" i="34"/>
  <c r="CR14" i="34"/>
  <c r="CJ14" i="34"/>
  <c r="CC14" i="34"/>
  <c r="BU14" i="34"/>
  <c r="BN14" i="34"/>
  <c r="BF14" i="34"/>
  <c r="AY14" i="34"/>
  <c r="AQ14" i="34"/>
  <c r="AJ14" i="34"/>
  <c r="AB14" i="34"/>
  <c r="U14" i="34"/>
  <c r="N14" i="34"/>
  <c r="G14" i="34"/>
  <c r="EN13" i="34"/>
  <c r="EG13" i="34"/>
  <c r="EA13" i="34"/>
  <c r="DT13" i="34"/>
  <c r="DN13" i="34"/>
  <c r="DG13" i="34"/>
  <c r="CY13" i="34"/>
  <c r="CR13" i="34"/>
  <c r="CJ13" i="34"/>
  <c r="CC13" i="34"/>
  <c r="BU13" i="34"/>
  <c r="BN13" i="34"/>
  <c r="BF13" i="34"/>
  <c r="AY13" i="34"/>
  <c r="AQ13" i="34"/>
  <c r="AJ13" i="34"/>
  <c r="AB13" i="34"/>
  <c r="U13" i="34"/>
  <c r="N13" i="34"/>
  <c r="G13" i="34"/>
  <c r="EN12" i="34"/>
  <c r="EN11" i="34" s="1"/>
  <c r="EG12" i="34"/>
  <c r="EG11" i="34" s="1"/>
  <c r="EA12" i="34"/>
  <c r="EA11" i="34" s="1"/>
  <c r="DT12" i="34"/>
  <c r="DT11" i="34" s="1"/>
  <c r="DN12" i="34"/>
  <c r="DG12" i="34"/>
  <c r="DG11" i="34" s="1"/>
  <c r="CY12" i="34"/>
  <c r="CY11" i="34" s="1"/>
  <c r="CR12" i="34"/>
  <c r="CR11" i="34" s="1"/>
  <c r="CJ12" i="34"/>
  <c r="CC12" i="34"/>
  <c r="CC11" i="34" s="1"/>
  <c r="BU12" i="34"/>
  <c r="BU11" i="34" s="1"/>
  <c r="BN12" i="34"/>
  <c r="BN11" i="34" s="1"/>
  <c r="BF12" i="34"/>
  <c r="AY12" i="34"/>
  <c r="AQ12" i="34"/>
  <c r="AQ11" i="34" s="1"/>
  <c r="AJ12" i="34"/>
  <c r="AJ11" i="34" s="1"/>
  <c r="AB12" i="34"/>
  <c r="U12" i="34"/>
  <c r="U11" i="34" s="1"/>
  <c r="N12" i="34"/>
  <c r="N11" i="34" s="1"/>
  <c r="G12" i="34"/>
  <c r="G11" i="34" s="1"/>
  <c r="EP11" i="34"/>
  <c r="EO11" i="34"/>
  <c r="EM11" i="34"/>
  <c r="EL11" i="34"/>
  <c r="EK11" i="34"/>
  <c r="EK6" i="34" s="1"/>
  <c r="EJ11" i="34"/>
  <c r="EI11" i="34"/>
  <c r="EH11" i="34"/>
  <c r="EF11" i="34"/>
  <c r="EF6" i="34" s="1"/>
  <c r="EE11" i="34"/>
  <c r="ED11" i="34"/>
  <c r="EC11" i="34"/>
  <c r="EB11" i="34"/>
  <c r="EB6" i="34" s="1"/>
  <c r="DZ11" i="34"/>
  <c r="DY11" i="34"/>
  <c r="DX11" i="34"/>
  <c r="DW11" i="34"/>
  <c r="DW6" i="34" s="1"/>
  <c r="DV11" i="34"/>
  <c r="DU11" i="34"/>
  <c r="DS11" i="34"/>
  <c r="DR11" i="34"/>
  <c r="DQ11" i="34"/>
  <c r="DP11" i="34"/>
  <c r="DO11" i="34"/>
  <c r="DM11" i="34"/>
  <c r="DL11" i="34"/>
  <c r="DK11" i="34"/>
  <c r="DJ11" i="34"/>
  <c r="DI11" i="34"/>
  <c r="DH11" i="34"/>
  <c r="DF11" i="34"/>
  <c r="DE11" i="34"/>
  <c r="DD11" i="34"/>
  <c r="DC11" i="34"/>
  <c r="DA11" i="34"/>
  <c r="CZ11" i="34"/>
  <c r="CX11" i="34"/>
  <c r="CW11" i="34"/>
  <c r="CV11" i="34"/>
  <c r="CU11" i="34"/>
  <c r="CT11" i="34"/>
  <c r="CS11" i="34"/>
  <c r="CS6" i="34" s="1"/>
  <c r="CQ11" i="34"/>
  <c r="CP11" i="34"/>
  <c r="CO11" i="34"/>
  <c r="CN11" i="34"/>
  <c r="CL11" i="34"/>
  <c r="CK11" i="34"/>
  <c r="CI11" i="34"/>
  <c r="CH11" i="34"/>
  <c r="CG11" i="34"/>
  <c r="CF11" i="34"/>
  <c r="CE11" i="34"/>
  <c r="CD11" i="34"/>
  <c r="CB11" i="34"/>
  <c r="CA11" i="34"/>
  <c r="BZ11" i="34"/>
  <c r="BY11" i="34"/>
  <c r="BW11" i="34"/>
  <c r="BV11" i="34"/>
  <c r="BT11" i="34"/>
  <c r="BS11" i="34"/>
  <c r="BR11" i="34"/>
  <c r="BQ11" i="34"/>
  <c r="BP11" i="34"/>
  <c r="BO11" i="34"/>
  <c r="BM11" i="34"/>
  <c r="BL11" i="34"/>
  <c r="BK11" i="34"/>
  <c r="BJ11" i="34"/>
  <c r="BH11" i="34"/>
  <c r="BG11" i="34"/>
  <c r="BE11" i="34"/>
  <c r="BD11" i="34"/>
  <c r="BC11" i="34"/>
  <c r="BB11" i="34"/>
  <c r="BA11" i="34"/>
  <c r="AZ11" i="34"/>
  <c r="AX11" i="34"/>
  <c r="AW11" i="34"/>
  <c r="AV11" i="34"/>
  <c r="AU11" i="34"/>
  <c r="AS11" i="34"/>
  <c r="AR11" i="34"/>
  <c r="AP11" i="34"/>
  <c r="AO11" i="34"/>
  <c r="AN11" i="34"/>
  <c r="AM11" i="34"/>
  <c r="AL11" i="34"/>
  <c r="AK11" i="34"/>
  <c r="AI11" i="34"/>
  <c r="AH11" i="34"/>
  <c r="AG11" i="34"/>
  <c r="AF11" i="34"/>
  <c r="AD11" i="34"/>
  <c r="AC11" i="34"/>
  <c r="AA11" i="34"/>
  <c r="Z11" i="34"/>
  <c r="Y11" i="34"/>
  <c r="X11" i="34"/>
  <c r="W11" i="34"/>
  <c r="V11" i="34"/>
  <c r="T11" i="34"/>
  <c r="S11" i="34"/>
  <c r="R11" i="34"/>
  <c r="Q11" i="34"/>
  <c r="P11" i="34"/>
  <c r="O11" i="34"/>
  <c r="M11" i="34"/>
  <c r="L11" i="34"/>
  <c r="K11" i="34"/>
  <c r="J11" i="34"/>
  <c r="I11" i="34"/>
  <c r="H11" i="34"/>
  <c r="F11" i="34"/>
  <c r="E11" i="34"/>
  <c r="D11" i="34"/>
  <c r="C11" i="34"/>
  <c r="EN10" i="34"/>
  <c r="EG10" i="34"/>
  <c r="EA10" i="34"/>
  <c r="DT10" i="34"/>
  <c r="DN10" i="34"/>
  <c r="DG10" i="34"/>
  <c r="CY10" i="34"/>
  <c r="CR10" i="34"/>
  <c r="CJ10" i="34"/>
  <c r="CC10" i="34"/>
  <c r="BU10" i="34"/>
  <c r="BN10" i="34"/>
  <c r="BF10" i="34"/>
  <c r="AY10" i="34"/>
  <c r="AQ10" i="34"/>
  <c r="AJ10" i="34"/>
  <c r="AB10" i="34"/>
  <c r="U10" i="34"/>
  <c r="N10" i="34"/>
  <c r="G10" i="34"/>
  <c r="EN9" i="34"/>
  <c r="EG9" i="34"/>
  <c r="EA9" i="34"/>
  <c r="DT9" i="34"/>
  <c r="DN9" i="34"/>
  <c r="DG9" i="34"/>
  <c r="CY9" i="34"/>
  <c r="CR9" i="34"/>
  <c r="CJ9" i="34"/>
  <c r="CC9" i="34"/>
  <c r="BU9" i="34"/>
  <c r="BN9" i="34"/>
  <c r="BF9" i="34"/>
  <c r="AY9" i="34"/>
  <c r="AQ9" i="34"/>
  <c r="AJ9" i="34"/>
  <c r="AB9" i="34"/>
  <c r="U9" i="34"/>
  <c r="N9" i="34"/>
  <c r="G9" i="34"/>
  <c r="EN8" i="34"/>
  <c r="EN7" i="34" s="1"/>
  <c r="EG8" i="34"/>
  <c r="EG7" i="34" s="1"/>
  <c r="EA8" i="34"/>
  <c r="EA7" i="34" s="1"/>
  <c r="DT8" i="34"/>
  <c r="DT7" i="34" s="1"/>
  <c r="DN8" i="34"/>
  <c r="DN7" i="34" s="1"/>
  <c r="DG8" i="34"/>
  <c r="DG7" i="34" s="1"/>
  <c r="CY8" i="34"/>
  <c r="CY7" i="34" s="1"/>
  <c r="CR8" i="34"/>
  <c r="CR7" i="34" s="1"/>
  <c r="CJ8" i="34"/>
  <c r="CC8" i="34"/>
  <c r="CC7" i="34" s="1"/>
  <c r="BU8" i="34"/>
  <c r="BU7" i="34" s="1"/>
  <c r="BN8" i="34"/>
  <c r="BN7" i="34" s="1"/>
  <c r="BF8" i="34"/>
  <c r="AY8" i="34"/>
  <c r="AQ8" i="34"/>
  <c r="AQ7" i="34" s="1"/>
  <c r="AJ8" i="34"/>
  <c r="AJ7" i="34" s="1"/>
  <c r="AB8" i="34"/>
  <c r="U8" i="34"/>
  <c r="U7" i="34" s="1"/>
  <c r="N8" i="34"/>
  <c r="N7" i="34" s="1"/>
  <c r="G8" i="34"/>
  <c r="G7" i="34" s="1"/>
  <c r="EP7" i="34"/>
  <c r="EO7" i="34"/>
  <c r="EM7" i="34"/>
  <c r="EL7" i="34"/>
  <c r="EK7" i="34"/>
  <c r="EJ7" i="34"/>
  <c r="EI7" i="34"/>
  <c r="EH7" i="34"/>
  <c r="EF7" i="34"/>
  <c r="EE7" i="34"/>
  <c r="ED7" i="34"/>
  <c r="EC7" i="34"/>
  <c r="EB7" i="34"/>
  <c r="DZ7" i="34"/>
  <c r="DY7" i="34"/>
  <c r="DX7" i="34"/>
  <c r="DW7" i="34"/>
  <c r="DV7" i="34"/>
  <c r="DU7" i="34"/>
  <c r="DS7" i="34"/>
  <c r="DR7" i="34"/>
  <c r="DQ7" i="34"/>
  <c r="DP7" i="34"/>
  <c r="DO7" i="34"/>
  <c r="DM7" i="34"/>
  <c r="DL7" i="34"/>
  <c r="DK7" i="34"/>
  <c r="DJ7" i="34"/>
  <c r="DI7" i="34"/>
  <c r="DH7" i="34"/>
  <c r="DF7" i="34"/>
  <c r="DE7" i="34"/>
  <c r="DD7" i="34"/>
  <c r="DC7" i="34"/>
  <c r="DA7" i="34"/>
  <c r="CZ7" i="34"/>
  <c r="CX7" i="34"/>
  <c r="CW7" i="34"/>
  <c r="CV7" i="34"/>
  <c r="CU7" i="34"/>
  <c r="CT7" i="34"/>
  <c r="CS7" i="34"/>
  <c r="CQ7" i="34"/>
  <c r="CP7" i="34"/>
  <c r="CO7" i="34"/>
  <c r="CN7" i="34"/>
  <c r="CL7" i="34"/>
  <c r="CK7" i="34"/>
  <c r="CI7" i="34"/>
  <c r="CH7" i="34"/>
  <c r="CG7" i="34"/>
  <c r="CF7" i="34"/>
  <c r="CE7" i="34"/>
  <c r="CD7" i="34"/>
  <c r="CB7" i="34"/>
  <c r="CA7" i="34"/>
  <c r="CA6" i="34" s="1"/>
  <c r="BZ7" i="34"/>
  <c r="BY7" i="34"/>
  <c r="BW7" i="34"/>
  <c r="BV7" i="34"/>
  <c r="BV6" i="34" s="1"/>
  <c r="BT7" i="34"/>
  <c r="BS7" i="34"/>
  <c r="BR7" i="34"/>
  <c r="BQ7" i="34"/>
  <c r="BQ6" i="34" s="1"/>
  <c r="BP7" i="34"/>
  <c r="BO7" i="34"/>
  <c r="BM7" i="34"/>
  <c r="BL7" i="34"/>
  <c r="BL6" i="34" s="1"/>
  <c r="BK7" i="34"/>
  <c r="BJ7" i="34"/>
  <c r="BH7" i="34"/>
  <c r="BG7" i="34"/>
  <c r="BG6" i="34" s="1"/>
  <c r="BE7" i="34"/>
  <c r="BD7" i="34"/>
  <c r="BC7" i="34"/>
  <c r="BB7" i="34"/>
  <c r="BB6" i="34" s="1"/>
  <c r="BA7" i="34"/>
  <c r="AZ7" i="34"/>
  <c r="AX7" i="34"/>
  <c r="AW7" i="34"/>
  <c r="AW6" i="34" s="1"/>
  <c r="AV7" i="34"/>
  <c r="AU7" i="34"/>
  <c r="AS7" i="34"/>
  <c r="AR7" i="34"/>
  <c r="AP7" i="34"/>
  <c r="AO7" i="34"/>
  <c r="AN7" i="34"/>
  <c r="AM7" i="34"/>
  <c r="AL7" i="34"/>
  <c r="AK7" i="34"/>
  <c r="AI7" i="34"/>
  <c r="AH7" i="34"/>
  <c r="AG7" i="34"/>
  <c r="AF7" i="34"/>
  <c r="AD7" i="34"/>
  <c r="AD6" i="34" s="1"/>
  <c r="AC7" i="34"/>
  <c r="AA7" i="34"/>
  <c r="Z7" i="34"/>
  <c r="Y7" i="34"/>
  <c r="X7" i="34"/>
  <c r="X6" i="34" s="1"/>
  <c r="W7" i="34"/>
  <c r="V7" i="34"/>
  <c r="T7" i="34"/>
  <c r="S7" i="34"/>
  <c r="R7" i="34"/>
  <c r="Q7" i="34"/>
  <c r="P7" i="34"/>
  <c r="O7" i="34"/>
  <c r="O6" i="34" s="1"/>
  <c r="M7" i="34"/>
  <c r="L7" i="34"/>
  <c r="K7" i="34"/>
  <c r="J7" i="34"/>
  <c r="I7" i="34"/>
  <c r="H7" i="34"/>
  <c r="F7" i="34"/>
  <c r="E7" i="34"/>
  <c r="D7" i="34"/>
  <c r="C7" i="34"/>
  <c r="Z6" i="34"/>
  <c r="B5" i="34"/>
  <c r="T300" i="33"/>
  <c r="S300" i="33"/>
  <c r="L300" i="33"/>
  <c r="O300" i="33" s="1"/>
  <c r="S299" i="33"/>
  <c r="L299" i="33"/>
  <c r="O299" i="33" s="1"/>
  <c r="T298" i="33"/>
  <c r="L298" i="33"/>
  <c r="O298" i="33" s="1"/>
  <c r="U297" i="33"/>
  <c r="L297" i="33"/>
  <c r="O297" i="33" s="1"/>
  <c r="W296" i="33"/>
  <c r="O296" i="33"/>
  <c r="L296" i="33"/>
  <c r="L295" i="33"/>
  <c r="O295" i="33" s="1"/>
  <c r="L294" i="33"/>
  <c r="O294" i="33" s="1"/>
  <c r="Y293" i="33"/>
  <c r="S293" i="33"/>
  <c r="L293" i="33"/>
  <c r="O293" i="33" s="1"/>
  <c r="L292" i="33"/>
  <c r="O292" i="33" s="1"/>
  <c r="L291" i="33"/>
  <c r="O291" i="33" s="1"/>
  <c r="L290" i="33"/>
  <c r="O290" i="33" s="1"/>
  <c r="S289" i="33"/>
  <c r="L289" i="33"/>
  <c r="O289" i="33" s="1"/>
  <c r="W288" i="33"/>
  <c r="T288" i="33"/>
  <c r="O288" i="33"/>
  <c r="L288" i="33"/>
  <c r="Y287" i="33"/>
  <c r="L287" i="33"/>
  <c r="O287" i="33" s="1"/>
  <c r="L286" i="33"/>
  <c r="O286" i="33" s="1"/>
  <c r="U285" i="33"/>
  <c r="L285" i="33"/>
  <c r="O285" i="33" s="1"/>
  <c r="V284" i="33"/>
  <c r="L284" i="33"/>
  <c r="O284" i="33" s="1"/>
  <c r="U283" i="33"/>
  <c r="L283" i="33"/>
  <c r="O283" i="33" s="1"/>
  <c r="T282" i="33"/>
  <c r="L282" i="33"/>
  <c r="O282" i="33" s="1"/>
  <c r="U281" i="33"/>
  <c r="L281" i="33"/>
  <c r="O281" i="33" s="1"/>
  <c r="T280" i="33"/>
  <c r="L280" i="33"/>
  <c r="O280" i="33" s="1"/>
  <c r="L279" i="33"/>
  <c r="O279" i="33" s="1"/>
  <c r="L278" i="33"/>
  <c r="O278" i="33" s="1"/>
  <c r="L277" i="33"/>
  <c r="O277" i="33" s="1"/>
  <c r="S276" i="33"/>
  <c r="L276" i="33"/>
  <c r="O276" i="33" s="1"/>
  <c r="Y275" i="33"/>
  <c r="S275" i="33"/>
  <c r="L275" i="33"/>
  <c r="O275" i="33" s="1"/>
  <c r="W274" i="33"/>
  <c r="L274" i="33"/>
  <c r="O274" i="33" s="1"/>
  <c r="U273" i="33"/>
  <c r="L273" i="33"/>
  <c r="O273" i="33" s="1"/>
  <c r="T272" i="33"/>
  <c r="L272" i="33"/>
  <c r="O272" i="33" s="1"/>
  <c r="Y271" i="33"/>
  <c r="L271" i="33"/>
  <c r="O271" i="33" s="1"/>
  <c r="W270" i="33"/>
  <c r="L270" i="33"/>
  <c r="O270" i="33" s="1"/>
  <c r="U269" i="33"/>
  <c r="L269" i="33"/>
  <c r="O269" i="33" s="1"/>
  <c r="L268" i="33"/>
  <c r="O268" i="33" s="1"/>
  <c r="U267" i="33"/>
  <c r="L267" i="33"/>
  <c r="O267" i="33" s="1"/>
  <c r="L266" i="33"/>
  <c r="O266" i="33" s="1"/>
  <c r="L265" i="33"/>
  <c r="O265" i="33" s="1"/>
  <c r="L264" i="33"/>
  <c r="O264" i="33" s="1"/>
  <c r="U263" i="33"/>
  <c r="L263" i="33"/>
  <c r="O263" i="33" s="1"/>
  <c r="L262" i="33"/>
  <c r="O262" i="33" s="1"/>
  <c r="U261" i="33"/>
  <c r="L261" i="33"/>
  <c r="O261" i="33" s="1"/>
  <c r="V260" i="33"/>
  <c r="S260" i="33"/>
  <c r="X260" i="33"/>
  <c r="L260" i="33"/>
  <c r="O260" i="33" s="1"/>
  <c r="U259" i="33"/>
  <c r="L259" i="33"/>
  <c r="O259" i="33" s="1"/>
  <c r="X258" i="33"/>
  <c r="L258" i="33"/>
  <c r="O258" i="33" s="1"/>
  <c r="U257" i="33"/>
  <c r="S257" i="33"/>
  <c r="Y257" i="33"/>
  <c r="L257" i="33"/>
  <c r="O257" i="33" s="1"/>
  <c r="AE257" i="33" s="1"/>
  <c r="T256" i="33"/>
  <c r="Y256" i="33"/>
  <c r="L256" i="33"/>
  <c r="O256" i="33" s="1"/>
  <c r="Y255" i="33"/>
  <c r="L255" i="33"/>
  <c r="O255" i="33" s="1"/>
  <c r="X254" i="33"/>
  <c r="T254" i="33"/>
  <c r="L254" i="33"/>
  <c r="O254" i="33" s="1"/>
  <c r="U253" i="33"/>
  <c r="L253" i="33"/>
  <c r="O253" i="33" s="1"/>
  <c r="V252" i="33"/>
  <c r="L252" i="33"/>
  <c r="O252" i="33" s="1"/>
  <c r="U251" i="33"/>
  <c r="L251" i="33"/>
  <c r="O251" i="33" s="1"/>
  <c r="T250" i="33"/>
  <c r="L250" i="33"/>
  <c r="O250" i="33" s="1"/>
  <c r="L249" i="33"/>
  <c r="O249" i="33" s="1"/>
  <c r="V248" i="33"/>
  <c r="L248" i="33"/>
  <c r="O248" i="33" s="1"/>
  <c r="S247" i="33"/>
  <c r="L247" i="33"/>
  <c r="O247" i="33" s="1"/>
  <c r="T246" i="33"/>
  <c r="L246" i="33"/>
  <c r="O246" i="33" s="1"/>
  <c r="U245" i="33"/>
  <c r="L245" i="33"/>
  <c r="O245" i="33" s="1"/>
  <c r="W244" i="33"/>
  <c r="L244" i="33"/>
  <c r="O244" i="33" s="1"/>
  <c r="L243" i="33"/>
  <c r="O243" i="33" s="1"/>
  <c r="T242" i="33"/>
  <c r="L242" i="33"/>
  <c r="O242" i="33" s="1"/>
  <c r="L241" i="33"/>
  <c r="O241" i="33" s="1"/>
  <c r="S240" i="33"/>
  <c r="Y240" i="33"/>
  <c r="L240" i="33"/>
  <c r="O240" i="33" s="1"/>
  <c r="Y239" i="33"/>
  <c r="L239" i="33"/>
  <c r="O239" i="33" s="1"/>
  <c r="T238" i="33"/>
  <c r="W238" i="33"/>
  <c r="L238" i="33"/>
  <c r="O238" i="33" s="1"/>
  <c r="L237" i="33"/>
  <c r="O237" i="33" s="1"/>
  <c r="T236" i="33"/>
  <c r="S236" i="33"/>
  <c r="L236" i="33"/>
  <c r="O236" i="33" s="1"/>
  <c r="S235" i="33"/>
  <c r="L235" i="33"/>
  <c r="O235" i="33" s="1"/>
  <c r="T234" i="33"/>
  <c r="W234" i="33"/>
  <c r="L234" i="33"/>
  <c r="O234" i="33" s="1"/>
  <c r="S233" i="33"/>
  <c r="L233" i="33"/>
  <c r="O233" i="33" s="1"/>
  <c r="S232" i="33"/>
  <c r="L232" i="33"/>
  <c r="O232" i="33" s="1"/>
  <c r="U231" i="33"/>
  <c r="L231" i="33"/>
  <c r="O231" i="33" s="1"/>
  <c r="V230" i="33"/>
  <c r="L230" i="33"/>
  <c r="O230" i="33" s="1"/>
  <c r="L229" i="33"/>
  <c r="O229" i="33" s="1"/>
  <c r="L228" i="33"/>
  <c r="O228" i="33" s="1"/>
  <c r="U227" i="33"/>
  <c r="L227" i="33"/>
  <c r="O227" i="33" s="1"/>
  <c r="X226" i="33"/>
  <c r="L226" i="33"/>
  <c r="O226" i="33" s="1"/>
  <c r="U225" i="33"/>
  <c r="L225" i="33"/>
  <c r="O225" i="33" s="1"/>
  <c r="S224" i="33"/>
  <c r="L224" i="33"/>
  <c r="O224" i="33" s="1"/>
  <c r="U223" i="33"/>
  <c r="L223" i="33"/>
  <c r="O223" i="33" s="1"/>
  <c r="V222" i="33"/>
  <c r="AF222" i="33" s="1"/>
  <c r="O222" i="33"/>
  <c r="L222" i="33"/>
  <c r="U221" i="33"/>
  <c r="L221" i="33"/>
  <c r="O221" i="33" s="1"/>
  <c r="W220" i="33"/>
  <c r="L220" i="33"/>
  <c r="O220" i="33" s="1"/>
  <c r="Y219" i="33"/>
  <c r="L219" i="33"/>
  <c r="O219" i="33" s="1"/>
  <c r="L218" i="33"/>
  <c r="O218" i="33" s="1"/>
  <c r="L217" i="33"/>
  <c r="O217" i="33" s="1"/>
  <c r="L216" i="33"/>
  <c r="O216" i="33" s="1"/>
  <c r="L215" i="33"/>
  <c r="O215" i="33" s="1"/>
  <c r="T214" i="33"/>
  <c r="L214" i="33"/>
  <c r="O214" i="33" s="1"/>
  <c r="L213" i="33"/>
  <c r="O213" i="33" s="1"/>
  <c r="W212" i="33"/>
  <c r="L212" i="33"/>
  <c r="O212" i="33" s="1"/>
  <c r="L211" i="33"/>
  <c r="O211" i="33" s="1"/>
  <c r="V210" i="33"/>
  <c r="L210" i="33"/>
  <c r="O210" i="33" s="1"/>
  <c r="S209" i="33"/>
  <c r="L209" i="33"/>
  <c r="O209" i="33" s="1"/>
  <c r="L208" i="33"/>
  <c r="O208" i="33" s="1"/>
  <c r="L207" i="33"/>
  <c r="O207" i="33" s="1"/>
  <c r="V206" i="33"/>
  <c r="O206" i="33"/>
  <c r="L206" i="33"/>
  <c r="Y205" i="33"/>
  <c r="U205" i="33"/>
  <c r="S205" i="33"/>
  <c r="L205" i="33"/>
  <c r="O205" i="33" s="1"/>
  <c r="AI205" i="33" s="1"/>
  <c r="V204" i="33"/>
  <c r="L204" i="33"/>
  <c r="O204" i="33" s="1"/>
  <c r="AF204" i="33" s="1"/>
  <c r="U203" i="33"/>
  <c r="L203" i="33"/>
  <c r="O203" i="33" s="1"/>
  <c r="V202" i="33"/>
  <c r="L202" i="33"/>
  <c r="O202" i="33" s="1"/>
  <c r="S201" i="33"/>
  <c r="L201" i="33"/>
  <c r="O201" i="33" s="1"/>
  <c r="V200" i="33"/>
  <c r="X200" i="33"/>
  <c r="L200" i="33"/>
  <c r="O200" i="33" s="1"/>
  <c r="U199" i="33"/>
  <c r="L199" i="33"/>
  <c r="O199" i="33" s="1"/>
  <c r="V198" i="33"/>
  <c r="T198" i="33"/>
  <c r="W198" i="33"/>
  <c r="L198" i="33"/>
  <c r="O198" i="33" s="1"/>
  <c r="Y197" i="33"/>
  <c r="L197" i="33"/>
  <c r="O197" i="33" s="1"/>
  <c r="T196" i="33"/>
  <c r="O196" i="33"/>
  <c r="L196" i="33"/>
  <c r="U195" i="33"/>
  <c r="L195" i="33"/>
  <c r="O195" i="33" s="1"/>
  <c r="V194" i="33"/>
  <c r="L194" i="33"/>
  <c r="O194" i="33" s="1"/>
  <c r="U193" i="33"/>
  <c r="L193" i="33"/>
  <c r="O193" i="33" s="1"/>
  <c r="T192" i="33"/>
  <c r="X192" i="33"/>
  <c r="L192" i="33"/>
  <c r="O192" i="33" s="1"/>
  <c r="L191" i="33"/>
  <c r="O191" i="33" s="1"/>
  <c r="L190" i="33"/>
  <c r="O190" i="33" s="1"/>
  <c r="Y189" i="33"/>
  <c r="L189" i="33"/>
  <c r="O189" i="33" s="1"/>
  <c r="L188" i="33"/>
  <c r="O188" i="33" s="1"/>
  <c r="S187" i="33"/>
  <c r="L187" i="33"/>
  <c r="O187" i="33" s="1"/>
  <c r="V186" i="33"/>
  <c r="W186" i="33"/>
  <c r="L186" i="33"/>
  <c r="O186" i="33" s="1"/>
  <c r="U185" i="33"/>
  <c r="L185" i="33"/>
  <c r="O185" i="33" s="1"/>
  <c r="S184" i="33"/>
  <c r="L184" i="33"/>
  <c r="O184" i="33" s="1"/>
  <c r="L183" i="33"/>
  <c r="O183" i="33" s="1"/>
  <c r="T182" i="33"/>
  <c r="L182" i="33"/>
  <c r="O182" i="33" s="1"/>
  <c r="Y181" i="33"/>
  <c r="L181" i="33"/>
  <c r="O181" i="33" s="1"/>
  <c r="W180" i="33"/>
  <c r="L180" i="33"/>
  <c r="O180" i="33" s="1"/>
  <c r="L179" i="33"/>
  <c r="O179" i="33" s="1"/>
  <c r="L178" i="33"/>
  <c r="O178" i="33" s="1"/>
  <c r="L177" i="33"/>
  <c r="O177" i="33" s="1"/>
  <c r="V176" i="33"/>
  <c r="L176" i="33"/>
  <c r="O176" i="33" s="1"/>
  <c r="U175" i="33"/>
  <c r="L175" i="33"/>
  <c r="O175" i="33" s="1"/>
  <c r="X174" i="33"/>
  <c r="L174" i="33"/>
  <c r="O174" i="33" s="1"/>
  <c r="Y173" i="33"/>
  <c r="L173" i="33"/>
  <c r="O173" i="33" s="1"/>
  <c r="V172" i="33"/>
  <c r="L172" i="33"/>
  <c r="O172" i="33" s="1"/>
  <c r="U171" i="33"/>
  <c r="L171" i="33"/>
  <c r="O171" i="33" s="1"/>
  <c r="V170" i="33"/>
  <c r="T170" i="33"/>
  <c r="W170" i="33"/>
  <c r="L170" i="33"/>
  <c r="O170" i="33" s="1"/>
  <c r="S169" i="33"/>
  <c r="L169" i="33"/>
  <c r="O169" i="33" s="1"/>
  <c r="X168" i="33"/>
  <c r="V168" i="33"/>
  <c r="AF168" i="33" s="1"/>
  <c r="L168" i="33"/>
  <c r="O168" i="33" s="1"/>
  <c r="U167" i="33"/>
  <c r="L167" i="33"/>
  <c r="O167" i="33" s="1"/>
  <c r="V166" i="33"/>
  <c r="L166" i="33"/>
  <c r="O166" i="33" s="1"/>
  <c r="L165" i="33"/>
  <c r="O165" i="33" s="1"/>
  <c r="T164" i="33"/>
  <c r="Y164" i="33"/>
  <c r="O164" i="33"/>
  <c r="L164" i="33"/>
  <c r="U163" i="33"/>
  <c r="L163" i="33"/>
  <c r="O163" i="33" s="1"/>
  <c r="X162" i="33"/>
  <c r="L162" i="33"/>
  <c r="O162" i="33" s="1"/>
  <c r="L161" i="33"/>
  <c r="O161" i="33" s="1"/>
  <c r="L160" i="33"/>
  <c r="O160" i="33" s="1"/>
  <c r="L159" i="33"/>
  <c r="O159" i="33" s="1"/>
  <c r="V158" i="33"/>
  <c r="L158" i="33"/>
  <c r="O158" i="33" s="1"/>
  <c r="AF158" i="33" s="1"/>
  <c r="U157" i="33"/>
  <c r="L157" i="33"/>
  <c r="O157" i="33" s="1"/>
  <c r="T156" i="33"/>
  <c r="L156" i="33"/>
  <c r="O156" i="33" s="1"/>
  <c r="Y155" i="33"/>
  <c r="L155" i="33"/>
  <c r="O155" i="33" s="1"/>
  <c r="W154" i="33"/>
  <c r="L154" i="33"/>
  <c r="O154" i="33" s="1"/>
  <c r="L153" i="33"/>
  <c r="O153" i="33" s="1"/>
  <c r="W152" i="33"/>
  <c r="L152" i="33"/>
  <c r="O152" i="33" s="1"/>
  <c r="S151" i="33"/>
  <c r="L151" i="33"/>
  <c r="O151" i="33" s="1"/>
  <c r="T150" i="33"/>
  <c r="L150" i="33"/>
  <c r="O150" i="33" s="1"/>
  <c r="L149" i="33"/>
  <c r="O149" i="33" s="1"/>
  <c r="S148" i="33"/>
  <c r="L148" i="33"/>
  <c r="O148" i="33" s="1"/>
  <c r="L147" i="33"/>
  <c r="O147" i="33" s="1"/>
  <c r="L146" i="33"/>
  <c r="O146" i="33" s="1"/>
  <c r="S145" i="33"/>
  <c r="L145" i="33"/>
  <c r="O145" i="33" s="1"/>
  <c r="V144" i="33"/>
  <c r="L144" i="33"/>
  <c r="O144" i="33" s="1"/>
  <c r="L143" i="33"/>
  <c r="O143" i="33" s="1"/>
  <c r="O142" i="33"/>
  <c r="L142" i="33"/>
  <c r="Y141" i="33"/>
  <c r="S141" i="33"/>
  <c r="L141" i="33"/>
  <c r="O141" i="33" s="1"/>
  <c r="AI141" i="33" s="1"/>
  <c r="V140" i="33"/>
  <c r="O140" i="33"/>
  <c r="AF140" i="33" s="1"/>
  <c r="L140" i="33"/>
  <c r="Y139" i="33"/>
  <c r="L139" i="33"/>
  <c r="O139" i="33" s="1"/>
  <c r="T138" i="33"/>
  <c r="L138" i="33"/>
  <c r="O138" i="33" s="1"/>
  <c r="S137" i="33"/>
  <c r="L137" i="33"/>
  <c r="O137" i="33" s="1"/>
  <c r="X136" i="33"/>
  <c r="L136" i="33"/>
  <c r="O136" i="33" s="1"/>
  <c r="L135" i="33"/>
  <c r="O135" i="33" s="1"/>
  <c r="W134" i="33"/>
  <c r="L134" i="33"/>
  <c r="O134" i="33" s="1"/>
  <c r="Y133" i="33"/>
  <c r="L133" i="33"/>
  <c r="O133" i="33" s="1"/>
  <c r="S132" i="33"/>
  <c r="L132" i="33"/>
  <c r="O132" i="33" s="1"/>
  <c r="U131" i="33"/>
  <c r="L131" i="33"/>
  <c r="O131" i="33" s="1"/>
  <c r="X130" i="33"/>
  <c r="L130" i="33"/>
  <c r="O130" i="33" s="1"/>
  <c r="U129" i="33"/>
  <c r="L129" i="33"/>
  <c r="O129" i="33" s="1"/>
  <c r="X128" i="33"/>
  <c r="O128" i="33"/>
  <c r="L128" i="33"/>
  <c r="L127" i="33"/>
  <c r="O127" i="33" s="1"/>
  <c r="V126" i="33"/>
  <c r="AF126" i="33" s="1"/>
  <c r="O126" i="33"/>
  <c r="L126" i="33"/>
  <c r="Y125" i="33"/>
  <c r="U125" i="33"/>
  <c r="S125" i="33"/>
  <c r="L125" i="33"/>
  <c r="O125" i="33" s="1"/>
  <c r="T124" i="33"/>
  <c r="L124" i="33"/>
  <c r="O124" i="33" s="1"/>
  <c r="U123" i="33"/>
  <c r="S123" i="33"/>
  <c r="L123" i="33"/>
  <c r="O123" i="33" s="1"/>
  <c r="V122" i="33"/>
  <c r="W122" i="33"/>
  <c r="O122" i="33"/>
  <c r="AF122" i="33" s="1"/>
  <c r="L122" i="33"/>
  <c r="U121" i="33"/>
  <c r="L121" i="33"/>
  <c r="O121" i="33" s="1"/>
  <c r="S120" i="33"/>
  <c r="L120" i="33"/>
  <c r="O120" i="33" s="1"/>
  <c r="S119" i="33"/>
  <c r="L119" i="33"/>
  <c r="O119" i="33" s="1"/>
  <c r="T118" i="33"/>
  <c r="L118" i="33"/>
  <c r="O118" i="33" s="1"/>
  <c r="Y117" i="33"/>
  <c r="L117" i="33"/>
  <c r="O117" i="33" s="1"/>
  <c r="X116" i="33"/>
  <c r="S116" i="33"/>
  <c r="L116" i="33"/>
  <c r="O116" i="33" s="1"/>
  <c r="S115" i="33"/>
  <c r="L115" i="33"/>
  <c r="O115" i="33" s="1"/>
  <c r="O114" i="33"/>
  <c r="L114" i="33"/>
  <c r="S113" i="33"/>
  <c r="L113" i="33"/>
  <c r="O113" i="33" s="1"/>
  <c r="V112" i="33"/>
  <c r="AF112" i="33" s="1"/>
  <c r="L112" i="33"/>
  <c r="O112" i="33" s="1"/>
  <c r="U111" i="33"/>
  <c r="L111" i="33"/>
  <c r="O111" i="33" s="1"/>
  <c r="X110" i="33"/>
  <c r="O110" i="33"/>
  <c r="L110" i="33"/>
  <c r="Y109" i="33"/>
  <c r="S109" i="33"/>
  <c r="L109" i="33"/>
  <c r="O109" i="33" s="1"/>
  <c r="AI109" i="33" s="1"/>
  <c r="T108" i="33"/>
  <c r="L108" i="33"/>
  <c r="O108" i="33" s="1"/>
  <c r="U107" i="33"/>
  <c r="L107" i="33"/>
  <c r="O107" i="33" s="1"/>
  <c r="V106" i="33"/>
  <c r="W106" i="33"/>
  <c r="L106" i="33"/>
  <c r="O106" i="33" s="1"/>
  <c r="L105" i="33"/>
  <c r="O105" i="33" s="1"/>
  <c r="V104" i="33"/>
  <c r="L104" i="33"/>
  <c r="O104" i="33" s="1"/>
  <c r="U103" i="33"/>
  <c r="L103" i="33"/>
  <c r="O103" i="33" s="1"/>
  <c r="V102" i="33"/>
  <c r="W102" i="33"/>
  <c r="L102" i="33"/>
  <c r="O102" i="33" s="1"/>
  <c r="Y101" i="33"/>
  <c r="L101" i="33"/>
  <c r="O101" i="33" s="1"/>
  <c r="S100" i="33"/>
  <c r="L100" i="33"/>
  <c r="O100" i="33" s="1"/>
  <c r="U99" i="33"/>
  <c r="L99" i="33"/>
  <c r="O99" i="33" s="1"/>
  <c r="X98" i="33"/>
  <c r="L98" i="33"/>
  <c r="O98" i="33" s="1"/>
  <c r="U97" i="33"/>
  <c r="L97" i="33"/>
  <c r="O97" i="33" s="1"/>
  <c r="S96" i="33"/>
  <c r="L96" i="33"/>
  <c r="O96" i="33" s="1"/>
  <c r="L95" i="33"/>
  <c r="O95" i="33" s="1"/>
  <c r="V94" i="33"/>
  <c r="O94" i="33"/>
  <c r="L94" i="33"/>
  <c r="Y93" i="33"/>
  <c r="S93" i="33"/>
  <c r="L93" i="33"/>
  <c r="O93" i="33" s="1"/>
  <c r="T92" i="33"/>
  <c r="O92" i="33"/>
  <c r="L92" i="33"/>
  <c r="U91" i="33"/>
  <c r="S91" i="33"/>
  <c r="Y91" i="33"/>
  <c r="L91" i="33"/>
  <c r="O91" i="33" s="1"/>
  <c r="AE91" i="33" s="1"/>
  <c r="W90" i="33"/>
  <c r="L90" i="33"/>
  <c r="O90" i="33" s="1"/>
  <c r="S89" i="33"/>
  <c r="U89" i="33"/>
  <c r="L89" i="33"/>
  <c r="O89" i="33" s="1"/>
  <c r="W88" i="33"/>
  <c r="L88" i="33"/>
  <c r="O88" i="33" s="1"/>
  <c r="Y87" i="33"/>
  <c r="S87" i="33"/>
  <c r="L87" i="33"/>
  <c r="O87" i="33" s="1"/>
  <c r="V86" i="33"/>
  <c r="T86" i="33"/>
  <c r="W86" i="33"/>
  <c r="O86" i="33"/>
  <c r="L86" i="33"/>
  <c r="W85" i="33"/>
  <c r="L85" i="33"/>
  <c r="O85" i="33" s="1"/>
  <c r="X84" i="33"/>
  <c r="Y84" i="33"/>
  <c r="O84" i="33"/>
  <c r="L84" i="33"/>
  <c r="V83" i="33"/>
  <c r="L83" i="33"/>
  <c r="O83" i="33" s="1"/>
  <c r="X82" i="33"/>
  <c r="L82" i="33"/>
  <c r="O82" i="33" s="1"/>
  <c r="W81" i="33"/>
  <c r="L81" i="33"/>
  <c r="O81" i="33" s="1"/>
  <c r="AC81" i="33" s="1"/>
  <c r="W80" i="33"/>
  <c r="L80" i="33"/>
  <c r="O80" i="33" s="1"/>
  <c r="V79" i="33"/>
  <c r="L79" i="33"/>
  <c r="O79" i="33" s="1"/>
  <c r="T78" i="33"/>
  <c r="L78" i="33"/>
  <c r="O78" i="33" s="1"/>
  <c r="AC78" i="33" s="1"/>
  <c r="Y77" i="33"/>
  <c r="L77" i="33"/>
  <c r="O77" i="33" s="1"/>
  <c r="X76" i="33"/>
  <c r="L76" i="33"/>
  <c r="O76" i="33" s="1"/>
  <c r="V75" i="33"/>
  <c r="L75" i="33"/>
  <c r="O75" i="33" s="1"/>
  <c r="X74" i="33"/>
  <c r="L74" i="33"/>
  <c r="O74" i="33" s="1"/>
  <c r="L73" i="33"/>
  <c r="O73" i="33" s="1"/>
  <c r="AC73" i="33" s="1"/>
  <c r="V72" i="33"/>
  <c r="L72" i="33"/>
  <c r="O72" i="33" s="1"/>
  <c r="V71" i="33"/>
  <c r="L71" i="33"/>
  <c r="O71" i="33" s="1"/>
  <c r="O70" i="33"/>
  <c r="AC70" i="33" s="1"/>
  <c r="L70" i="33"/>
  <c r="W69" i="33"/>
  <c r="U69" i="33"/>
  <c r="S69" i="33"/>
  <c r="L69" i="33"/>
  <c r="O69" i="33" s="1"/>
  <c r="AG69" i="33" s="1"/>
  <c r="V68" i="33"/>
  <c r="O68" i="33"/>
  <c r="L68" i="33"/>
  <c r="V67" i="33"/>
  <c r="L67" i="33"/>
  <c r="O67" i="33" s="1"/>
  <c r="X66" i="33"/>
  <c r="L66" i="33"/>
  <c r="O66" i="33" s="1"/>
  <c r="W65" i="33"/>
  <c r="Y65" i="33"/>
  <c r="L65" i="33"/>
  <c r="O65" i="33" s="1"/>
  <c r="L64" i="33"/>
  <c r="O64" i="33" s="1"/>
  <c r="S63" i="33"/>
  <c r="L63" i="33"/>
  <c r="O63" i="33" s="1"/>
  <c r="U62" i="33"/>
  <c r="L62" i="33"/>
  <c r="O62" i="33" s="1"/>
  <c r="AC62" i="33" s="1"/>
  <c r="W61" i="33"/>
  <c r="L61" i="33"/>
  <c r="O61" i="33" s="1"/>
  <c r="X60" i="33"/>
  <c r="S60" i="33"/>
  <c r="O60" i="33"/>
  <c r="L60" i="33"/>
  <c r="V59" i="33"/>
  <c r="L59" i="33"/>
  <c r="O59" i="33" s="1"/>
  <c r="X58" i="33"/>
  <c r="L58" i="33"/>
  <c r="O58" i="33" s="1"/>
  <c r="AC57" i="33"/>
  <c r="L57" i="33"/>
  <c r="O57" i="33" s="1"/>
  <c r="X56" i="33"/>
  <c r="Y56" i="33"/>
  <c r="L56" i="33"/>
  <c r="O56" i="33" s="1"/>
  <c r="AI56" i="33" s="1"/>
  <c r="X55" i="33"/>
  <c r="L55" i="33"/>
  <c r="O55" i="33" s="1"/>
  <c r="T54" i="33"/>
  <c r="AD54" i="33" s="1"/>
  <c r="U54" i="33"/>
  <c r="L54" i="33"/>
  <c r="O54" i="33" s="1"/>
  <c r="AC54" i="33" s="1"/>
  <c r="W53" i="33"/>
  <c r="L53" i="33"/>
  <c r="O53" i="33" s="1"/>
  <c r="T52" i="33"/>
  <c r="Y52" i="33"/>
  <c r="L52" i="33"/>
  <c r="O52" i="33" s="1"/>
  <c r="V51" i="33"/>
  <c r="L51" i="33"/>
  <c r="O51" i="33" s="1"/>
  <c r="X50" i="33"/>
  <c r="L50" i="33"/>
  <c r="O50" i="33" s="1"/>
  <c r="L49" i="33"/>
  <c r="O49" i="33" s="1"/>
  <c r="S48" i="33"/>
  <c r="X48" i="33"/>
  <c r="L48" i="33"/>
  <c r="O48" i="33" s="1"/>
  <c r="S47" i="33"/>
  <c r="L47" i="33"/>
  <c r="O47" i="33" s="1"/>
  <c r="L46" i="33"/>
  <c r="O46" i="33" s="1"/>
  <c r="AC46" i="33" s="1"/>
  <c r="U45" i="33"/>
  <c r="L45" i="33"/>
  <c r="O45" i="33" s="1"/>
  <c r="W44" i="33"/>
  <c r="L44" i="33"/>
  <c r="O44" i="33" s="1"/>
  <c r="V43" i="33"/>
  <c r="L43" i="33"/>
  <c r="O43" i="33" s="1"/>
  <c r="X42" i="33"/>
  <c r="O42" i="33"/>
  <c r="L42" i="33"/>
  <c r="Y41" i="33"/>
  <c r="L41" i="33"/>
  <c r="O41" i="33" s="1"/>
  <c r="W40" i="33"/>
  <c r="L40" i="33"/>
  <c r="O40" i="33" s="1"/>
  <c r="V39" i="33"/>
  <c r="L39" i="33"/>
  <c r="O39" i="33" s="1"/>
  <c r="O38" i="33"/>
  <c r="AC38" i="33" s="1"/>
  <c r="L38" i="33"/>
  <c r="Y37" i="33"/>
  <c r="L37" i="33"/>
  <c r="O37" i="33" s="1"/>
  <c r="O36" i="33"/>
  <c r="L36" i="33"/>
  <c r="V35" i="33"/>
  <c r="L35" i="33"/>
  <c r="O35" i="33" s="1"/>
  <c r="X34" i="33"/>
  <c r="L34" i="33"/>
  <c r="O34" i="33" s="1"/>
  <c r="U33" i="33"/>
  <c r="Y33" i="33"/>
  <c r="L33" i="33"/>
  <c r="O33" i="33" s="1"/>
  <c r="T32" i="33"/>
  <c r="L32" i="33"/>
  <c r="O32" i="33" s="1"/>
  <c r="L31" i="33"/>
  <c r="O31" i="33" s="1"/>
  <c r="T30" i="33"/>
  <c r="L30" i="33"/>
  <c r="O30" i="33" s="1"/>
  <c r="AC30" i="33" s="1"/>
  <c r="Y29" i="33"/>
  <c r="L29" i="33"/>
  <c r="O29" i="33" s="1"/>
  <c r="V28" i="33"/>
  <c r="L28" i="33"/>
  <c r="O28" i="33" s="1"/>
  <c r="V27" i="33"/>
  <c r="L27" i="33"/>
  <c r="O27" i="33" s="1"/>
  <c r="X26" i="33"/>
  <c r="L26" i="33"/>
  <c r="O26" i="33" s="1"/>
  <c r="L25" i="33"/>
  <c r="O25" i="33" s="1"/>
  <c r="AC25" i="33" s="1"/>
  <c r="Y24" i="33"/>
  <c r="L24" i="33"/>
  <c r="O24" i="33" s="1"/>
  <c r="X23" i="33"/>
  <c r="L23" i="33"/>
  <c r="O23" i="33" s="1"/>
  <c r="U22" i="33"/>
  <c r="O22" i="33"/>
  <c r="AC22" i="33" s="1"/>
  <c r="L22" i="33"/>
  <c r="W21" i="33"/>
  <c r="L21" i="33"/>
  <c r="O21" i="33" s="1"/>
  <c r="T20" i="33"/>
  <c r="S20" i="33"/>
  <c r="Y20" i="33"/>
  <c r="O20" i="33"/>
  <c r="L20" i="33"/>
  <c r="V19" i="33"/>
  <c r="L19" i="33"/>
  <c r="O19" i="33" s="1"/>
  <c r="X18" i="33"/>
  <c r="L18" i="33"/>
  <c r="O18" i="33" s="1"/>
  <c r="W17" i="33"/>
  <c r="L17" i="33"/>
  <c r="O17" i="33" s="1"/>
  <c r="S16" i="33"/>
  <c r="L16" i="33"/>
  <c r="O16" i="33" s="1"/>
  <c r="V15" i="33"/>
  <c r="L15" i="33"/>
  <c r="O15" i="33" s="1"/>
  <c r="T14" i="33"/>
  <c r="L14" i="33"/>
  <c r="O14" i="33" s="1"/>
  <c r="AC14" i="33" s="1"/>
  <c r="U13" i="33"/>
  <c r="L13" i="33"/>
  <c r="O13" i="33" s="1"/>
  <c r="V12" i="33"/>
  <c r="L12" i="33"/>
  <c r="O12" i="33" s="1"/>
  <c r="V11" i="33"/>
  <c r="L11" i="33"/>
  <c r="O11" i="33" s="1"/>
  <c r="X10" i="33"/>
  <c r="L10" i="33"/>
  <c r="O10" i="33" s="1"/>
  <c r="Y9" i="33"/>
  <c r="L9" i="33"/>
  <c r="O9" i="33" s="1"/>
  <c r="AC9" i="33" s="1"/>
  <c r="T8" i="33"/>
  <c r="L8" i="33"/>
  <c r="O8" i="33" s="1"/>
  <c r="L7" i="33"/>
  <c r="O7" i="33" s="1"/>
  <c r="Y6" i="33"/>
  <c r="L6" i="33"/>
  <c r="O6" i="33" s="1"/>
  <c r="AC6" i="33" s="1"/>
  <c r="S5" i="33"/>
  <c r="L5" i="33"/>
  <c r="O5" i="33" s="1"/>
  <c r="M63" i="34" l="1"/>
  <c r="CX63" i="34"/>
  <c r="DQ63" i="34"/>
  <c r="C82" i="34"/>
  <c r="H82" i="34"/>
  <c r="L82" i="34"/>
  <c r="BJ82" i="34"/>
  <c r="CB120" i="34"/>
  <c r="CS101" i="34"/>
  <c r="DG111" i="34"/>
  <c r="EA101" i="34"/>
  <c r="N38" i="35"/>
  <c r="P38" i="35"/>
  <c r="AD14" i="33"/>
  <c r="N43" i="35"/>
  <c r="P37" i="35"/>
  <c r="L37" i="35"/>
  <c r="P43" i="35"/>
  <c r="P36" i="35"/>
  <c r="L36" i="35"/>
  <c r="M40" i="35"/>
  <c r="Q38" i="35"/>
  <c r="L38" i="35"/>
  <c r="S43" i="35"/>
  <c r="K56" i="35"/>
  <c r="J56" i="35"/>
  <c r="K59" i="35"/>
  <c r="J59" i="35"/>
  <c r="M39" i="35"/>
  <c r="N45" i="35"/>
  <c r="P47" i="35"/>
  <c r="N51" i="35"/>
  <c r="R34" i="35"/>
  <c r="S37" i="35"/>
  <c r="Q39" i="35"/>
  <c r="M49" i="35"/>
  <c r="N50" i="35"/>
  <c r="S51" i="35"/>
  <c r="N53" i="35"/>
  <c r="O55" i="35"/>
  <c r="S38" i="35"/>
  <c r="M46" i="35"/>
  <c r="P48" i="35"/>
  <c r="P49" i="35"/>
  <c r="Q50" i="35"/>
  <c r="K52" i="35"/>
  <c r="J52" i="35"/>
  <c r="R55" i="35"/>
  <c r="S35" i="35"/>
  <c r="L35" i="35"/>
  <c r="M35" i="35"/>
  <c r="Q34" i="35"/>
  <c r="L34" i="35"/>
  <c r="P34" i="35"/>
  <c r="K34" i="35"/>
  <c r="F13" i="32" s="1"/>
  <c r="J34" i="35"/>
  <c r="F9" i="32" s="1"/>
  <c r="R33" i="35"/>
  <c r="R32" i="35" s="1"/>
  <c r="L33" i="35"/>
  <c r="L32" i="35" s="1"/>
  <c r="AI125" i="33"/>
  <c r="AF170" i="33"/>
  <c r="AB54" i="34"/>
  <c r="BF54" i="34"/>
  <c r="BF44" i="34" s="1"/>
  <c r="G111" i="34"/>
  <c r="CR111" i="34"/>
  <c r="CR101" i="34" s="1"/>
  <c r="AF25" i="34"/>
  <c r="CS25" i="34"/>
  <c r="AH63" i="34"/>
  <c r="CI82" i="34"/>
  <c r="DW82" i="34"/>
  <c r="BD101" i="34"/>
  <c r="CG101" i="34"/>
  <c r="CL101" i="34"/>
  <c r="DF101" i="34"/>
  <c r="EH101" i="34"/>
  <c r="AK6" i="34"/>
  <c r="BJ6" i="34"/>
  <c r="CH6" i="34"/>
  <c r="DH6" i="34"/>
  <c r="S6" i="34"/>
  <c r="BA25" i="34"/>
  <c r="BE25" i="34"/>
  <c r="CO25" i="34"/>
  <c r="BQ44" i="34"/>
  <c r="CU44" i="34"/>
  <c r="BY44" i="34"/>
  <c r="CD44" i="34"/>
  <c r="CH44" i="34"/>
  <c r="BC63" i="34"/>
  <c r="DS63" i="34"/>
  <c r="S82" i="34"/>
  <c r="AV101" i="34"/>
  <c r="BV101" i="34"/>
  <c r="CA101" i="34"/>
  <c r="CZ101" i="34"/>
  <c r="O101" i="34"/>
  <c r="Q120" i="34"/>
  <c r="AF120" i="34"/>
  <c r="DJ120" i="34"/>
  <c r="BE6" i="34"/>
  <c r="EP6" i="34"/>
  <c r="ED6" i="34"/>
  <c r="F44" i="34"/>
  <c r="Y44" i="34"/>
  <c r="AD44" i="34"/>
  <c r="DP44" i="34"/>
  <c r="AL44" i="34"/>
  <c r="AP44" i="34"/>
  <c r="BZ44" i="34"/>
  <c r="AD63" i="34"/>
  <c r="AN63" i="34"/>
  <c r="BH63" i="34"/>
  <c r="DX63" i="34"/>
  <c r="CV82" i="34"/>
  <c r="CN82" i="34"/>
  <c r="DI101" i="34"/>
  <c r="DM101" i="34"/>
  <c r="DR101" i="34"/>
  <c r="EE101" i="34"/>
  <c r="EJ101" i="34"/>
  <c r="EO101" i="34"/>
  <c r="AY101" i="34"/>
  <c r="EG101" i="34"/>
  <c r="DU120" i="34"/>
  <c r="BA6" i="34"/>
  <c r="BZ6" i="34"/>
  <c r="CN6" i="34"/>
  <c r="BC44" i="34"/>
  <c r="CE6" i="34"/>
  <c r="CO6" i="34"/>
  <c r="DO25" i="34"/>
  <c r="AO25" i="34"/>
  <c r="AK44" i="34"/>
  <c r="AO44" i="34"/>
  <c r="AZ44" i="34"/>
  <c r="BR44" i="34"/>
  <c r="BW44" i="34"/>
  <c r="CB44" i="34"/>
  <c r="CG44" i="34"/>
  <c r="CL44" i="34"/>
  <c r="CQ44" i="34"/>
  <c r="EM44" i="34"/>
  <c r="AM63" i="34"/>
  <c r="DJ63" i="34"/>
  <c r="AA82" i="34"/>
  <c r="AR120" i="34"/>
  <c r="AW120" i="34"/>
  <c r="BG120" i="34"/>
  <c r="BL120" i="34"/>
  <c r="BQ120" i="34"/>
  <c r="CA120" i="34"/>
  <c r="CF120" i="34"/>
  <c r="CK120" i="34"/>
  <c r="CU120" i="34"/>
  <c r="EJ120" i="34"/>
  <c r="BT120" i="34"/>
  <c r="CO120" i="34"/>
  <c r="U6" i="34"/>
  <c r="CD6" i="34"/>
  <c r="CT6" i="34"/>
  <c r="AN6" i="34"/>
  <c r="BR6" i="34"/>
  <c r="R25" i="34"/>
  <c r="EB25" i="34"/>
  <c r="CX6" i="34"/>
  <c r="T6" i="34"/>
  <c r="EH6" i="34"/>
  <c r="AG25" i="34"/>
  <c r="I44" i="34"/>
  <c r="M44" i="34"/>
  <c r="DG44" i="34"/>
  <c r="AV82" i="34"/>
  <c r="BA82" i="34"/>
  <c r="BK82" i="34"/>
  <c r="BZ82" i="34"/>
  <c r="CE82" i="34"/>
  <c r="CZ82" i="34"/>
  <c r="O82" i="34"/>
  <c r="DS82" i="34"/>
  <c r="H101" i="34"/>
  <c r="BM101" i="34"/>
  <c r="BR101" i="34"/>
  <c r="DX120" i="34"/>
  <c r="CQ6" i="34"/>
  <c r="CV6" i="34"/>
  <c r="DA6" i="34"/>
  <c r="DF6" i="34"/>
  <c r="CX25" i="34"/>
  <c r="DQ25" i="34"/>
  <c r="CE25" i="34"/>
  <c r="BG44" i="34"/>
  <c r="BL44" i="34"/>
  <c r="DI44" i="34"/>
  <c r="DM44" i="34"/>
  <c r="DR44" i="34"/>
  <c r="AK63" i="34"/>
  <c r="AO63" i="34"/>
  <c r="AU63" i="34"/>
  <c r="AZ63" i="34"/>
  <c r="BD63" i="34"/>
  <c r="BJ63" i="34"/>
  <c r="BO63" i="34"/>
  <c r="BS63" i="34"/>
  <c r="CD63" i="34"/>
  <c r="CH63" i="34"/>
  <c r="CN63" i="34"/>
  <c r="DP63" i="34"/>
  <c r="EM63" i="34"/>
  <c r="R63" i="34"/>
  <c r="DD63" i="34"/>
  <c r="K82" i="34"/>
  <c r="D101" i="34"/>
  <c r="H120" i="34"/>
  <c r="L120" i="34"/>
  <c r="CS120" i="34"/>
  <c r="AX120" i="34"/>
  <c r="BC120" i="34"/>
  <c r="BW120" i="34"/>
  <c r="ED120" i="34"/>
  <c r="AG120" i="34"/>
  <c r="AP120" i="34"/>
  <c r="DR120" i="34"/>
  <c r="J6" i="34"/>
  <c r="W6" i="34"/>
  <c r="AA6" i="34"/>
  <c r="BK6" i="34"/>
  <c r="D25" i="34"/>
  <c r="AM44" i="34"/>
  <c r="V82" i="34"/>
  <c r="DL82" i="34"/>
  <c r="L101" i="34"/>
  <c r="DG101" i="34"/>
  <c r="AR101" i="34"/>
  <c r="AW101" i="34"/>
  <c r="BK101" i="34"/>
  <c r="C6" i="34"/>
  <c r="L6" i="34"/>
  <c r="Y6" i="34"/>
  <c r="AI6" i="34"/>
  <c r="AS6" i="34"/>
  <c r="AX6" i="34"/>
  <c r="BC6" i="34"/>
  <c r="BG25" i="34"/>
  <c r="CZ25" i="34"/>
  <c r="DE25" i="34"/>
  <c r="DS25" i="34"/>
  <c r="O25" i="34"/>
  <c r="BR25" i="34"/>
  <c r="DO44" i="34"/>
  <c r="AI44" i="34"/>
  <c r="EI63" i="34"/>
  <c r="DM63" i="34"/>
  <c r="DP82" i="34"/>
  <c r="D82" i="34"/>
  <c r="K120" i="34"/>
  <c r="EH25" i="34"/>
  <c r="CS82" i="34"/>
  <c r="DU101" i="34"/>
  <c r="EC101" i="34"/>
  <c r="C101" i="34"/>
  <c r="CV101" i="34"/>
  <c r="EL101" i="34"/>
  <c r="EB120" i="34"/>
  <c r="AL6" i="34"/>
  <c r="AP6" i="34"/>
  <c r="DP6" i="34"/>
  <c r="EI6" i="34"/>
  <c r="CD25" i="34"/>
  <c r="CH25" i="34"/>
  <c r="CN25" i="34"/>
  <c r="ED25" i="34"/>
  <c r="DH44" i="34"/>
  <c r="DV44" i="34"/>
  <c r="DZ44" i="34"/>
  <c r="BP44" i="34"/>
  <c r="BT44" i="34"/>
  <c r="DL44" i="34"/>
  <c r="AC63" i="34"/>
  <c r="BL63" i="34"/>
  <c r="DE82" i="34"/>
  <c r="DJ82" i="34"/>
  <c r="EK82" i="34"/>
  <c r="EP82" i="34"/>
  <c r="AX82" i="34"/>
  <c r="BR82" i="34"/>
  <c r="O120" i="34"/>
  <c r="AC120" i="34"/>
  <c r="AH120" i="34"/>
  <c r="DD120" i="34"/>
  <c r="DI120" i="34"/>
  <c r="DM120" i="34"/>
  <c r="D120" i="34"/>
  <c r="BW25" i="34"/>
  <c r="CV25" i="34"/>
  <c r="DK25" i="34"/>
  <c r="DP25" i="34"/>
  <c r="I25" i="34"/>
  <c r="M25" i="34"/>
  <c r="DX25" i="34"/>
  <c r="EC25" i="34"/>
  <c r="EK25" i="34"/>
  <c r="P25" i="34"/>
  <c r="BV25" i="34"/>
  <c r="Q44" i="34"/>
  <c r="AF44" i="34"/>
  <c r="AN44" i="34"/>
  <c r="BV44" i="34"/>
  <c r="CA44" i="34"/>
  <c r="CF44" i="34"/>
  <c r="CK44" i="34"/>
  <c r="CP44" i="34"/>
  <c r="CX44" i="34"/>
  <c r="DD44" i="34"/>
  <c r="D63" i="34"/>
  <c r="I63" i="34"/>
  <c r="DV63" i="34"/>
  <c r="DZ63" i="34"/>
  <c r="EO63" i="34"/>
  <c r="CC63" i="34"/>
  <c r="DG63" i="34"/>
  <c r="EG63" i="34"/>
  <c r="AA63" i="34"/>
  <c r="BP63" i="34"/>
  <c r="BZ63" i="34"/>
  <c r="AR63" i="34"/>
  <c r="CK63" i="34"/>
  <c r="CP63" i="34"/>
  <c r="CU63" i="34"/>
  <c r="DE63" i="34"/>
  <c r="BO82" i="34"/>
  <c r="BS82" i="34"/>
  <c r="CD82" i="34"/>
  <c r="CH82" i="34"/>
  <c r="EH82" i="34"/>
  <c r="BP101" i="34"/>
  <c r="BT101" i="34"/>
  <c r="AO101" i="34"/>
  <c r="AS101" i="34"/>
  <c r="DD101" i="34"/>
  <c r="DH101" i="34"/>
  <c r="DL101" i="34"/>
  <c r="BE101" i="34"/>
  <c r="CD101" i="34"/>
  <c r="CZ120" i="34"/>
  <c r="BO120" i="34"/>
  <c r="BS120" i="34"/>
  <c r="CN120" i="34"/>
  <c r="CW120" i="34"/>
  <c r="DA120" i="34"/>
  <c r="DF120" i="34"/>
  <c r="AK120" i="34"/>
  <c r="AO120" i="34"/>
  <c r="EM6" i="34"/>
  <c r="AF6" i="34"/>
  <c r="E25" i="34"/>
  <c r="J25" i="34"/>
  <c r="X25" i="34"/>
  <c r="BP25" i="34"/>
  <c r="BZ25" i="34"/>
  <c r="DR25" i="34"/>
  <c r="DW25" i="34"/>
  <c r="C25" i="34"/>
  <c r="T25" i="34"/>
  <c r="DV25" i="34"/>
  <c r="DZ25" i="34"/>
  <c r="AP25" i="34"/>
  <c r="CW25" i="34"/>
  <c r="DA44" i="34"/>
  <c r="DF44" i="34"/>
  <c r="ED44" i="34"/>
  <c r="R44" i="34"/>
  <c r="DK44" i="34"/>
  <c r="F63" i="34"/>
  <c r="P63" i="34"/>
  <c r="T63" i="34"/>
  <c r="CL63" i="34"/>
  <c r="CV63" i="34"/>
  <c r="DA63" i="34"/>
  <c r="DF63" i="34"/>
  <c r="CG63" i="34"/>
  <c r="DH63" i="34"/>
  <c r="DL63" i="34"/>
  <c r="DQ82" i="34"/>
  <c r="AR82" i="34"/>
  <c r="AW82" i="34"/>
  <c r="BQ82" i="34"/>
  <c r="CA82" i="34"/>
  <c r="DI82" i="34"/>
  <c r="DM82" i="34"/>
  <c r="EJ82" i="34"/>
  <c r="W82" i="34"/>
  <c r="AO82" i="34"/>
  <c r="AZ82" i="34"/>
  <c r="Q101" i="34"/>
  <c r="CK101" i="34"/>
  <c r="CP101" i="34"/>
  <c r="CU101" i="34"/>
  <c r="DE101" i="34"/>
  <c r="DJ101" i="34"/>
  <c r="BZ120" i="34"/>
  <c r="CT120" i="34"/>
  <c r="CX120" i="34"/>
  <c r="DQ120" i="34"/>
  <c r="EI120" i="34"/>
  <c r="EM120" i="34"/>
  <c r="EC120" i="34"/>
  <c r="EH120" i="34"/>
  <c r="EL120" i="34"/>
  <c r="AB30" i="34"/>
  <c r="CJ30" i="34"/>
  <c r="CF25" i="34"/>
  <c r="EN106" i="34"/>
  <c r="BB101" i="34"/>
  <c r="DT111" i="34"/>
  <c r="DT101" i="34" s="1"/>
  <c r="EN130" i="34"/>
  <c r="EN120" i="34" s="1"/>
  <c r="Q6" i="34"/>
  <c r="CF6" i="34"/>
  <c r="DM6" i="34"/>
  <c r="CZ6" i="34"/>
  <c r="DE6" i="34"/>
  <c r="CJ16" i="34"/>
  <c r="AJ26" i="34"/>
  <c r="U35" i="34"/>
  <c r="U25" i="34" s="1"/>
  <c r="AC82" i="34"/>
  <c r="AM82" i="34"/>
  <c r="AS82" i="34"/>
  <c r="AH101" i="34"/>
  <c r="AM101" i="34"/>
  <c r="CW101" i="34"/>
  <c r="DP101" i="34"/>
  <c r="DX101" i="34"/>
  <c r="EF101" i="34"/>
  <c r="EP101" i="34"/>
  <c r="EN102" i="34"/>
  <c r="I6" i="34"/>
  <c r="M6" i="34"/>
  <c r="R6" i="34"/>
  <c r="V6" i="34"/>
  <c r="AO6" i="34"/>
  <c r="AU6" i="34"/>
  <c r="DJ6" i="34"/>
  <c r="DQ6" i="34"/>
  <c r="DV6" i="34"/>
  <c r="DZ6" i="34"/>
  <c r="AZ6" i="34"/>
  <c r="AR6" i="34"/>
  <c r="G16" i="34"/>
  <c r="G6" i="34" s="1"/>
  <c r="AJ16" i="34"/>
  <c r="AJ6" i="34" s="1"/>
  <c r="BN16" i="34"/>
  <c r="BN6" i="34" s="1"/>
  <c r="DT16" i="34"/>
  <c r="DT6" i="34" s="1"/>
  <c r="CB25" i="34"/>
  <c r="EP25" i="34"/>
  <c r="EN35" i="34"/>
  <c r="E44" i="34"/>
  <c r="DC44" i="34"/>
  <c r="EN68" i="34"/>
  <c r="J63" i="34"/>
  <c r="O63" i="34"/>
  <c r="S63" i="34"/>
  <c r="F82" i="34"/>
  <c r="P82" i="34"/>
  <c r="T82" i="34"/>
  <c r="Y82" i="34"/>
  <c r="AI82" i="34"/>
  <c r="AN82" i="34"/>
  <c r="BB82" i="34"/>
  <c r="CO82" i="34"/>
  <c r="P101" i="34"/>
  <c r="H6" i="34"/>
  <c r="P6" i="34"/>
  <c r="CI6" i="34"/>
  <c r="DX6" i="34"/>
  <c r="W25" i="34"/>
  <c r="AU25" i="34"/>
  <c r="AK25" i="34"/>
  <c r="AH25" i="34"/>
  <c r="DW44" i="34"/>
  <c r="U54" i="34"/>
  <c r="U44" i="34" s="1"/>
  <c r="AY54" i="34"/>
  <c r="AY44" i="34" s="1"/>
  <c r="CC54" i="34"/>
  <c r="CC44" i="34" s="1"/>
  <c r="G63" i="34"/>
  <c r="K63" i="34"/>
  <c r="Z82" i="34"/>
  <c r="AB92" i="34"/>
  <c r="AB82" i="34" s="1"/>
  <c r="BF92" i="34"/>
  <c r="BF82" i="34" s="1"/>
  <c r="CJ92" i="34"/>
  <c r="CJ82" i="34" s="1"/>
  <c r="DN92" i="34"/>
  <c r="DN82" i="34" s="1"/>
  <c r="BO101" i="34"/>
  <c r="CN101" i="34"/>
  <c r="BF7" i="34"/>
  <c r="BF30" i="34"/>
  <c r="DN30" i="34"/>
  <c r="CP25" i="34"/>
  <c r="J44" i="34"/>
  <c r="EN54" i="34"/>
  <c r="AY64" i="34"/>
  <c r="U102" i="34"/>
  <c r="CC102" i="34"/>
  <c r="BF101" i="34"/>
  <c r="BH6" i="34"/>
  <c r="AY11" i="34"/>
  <c r="CR26" i="34"/>
  <c r="CR25" i="34" s="1"/>
  <c r="K25" i="34"/>
  <c r="AY35" i="34"/>
  <c r="AY25" i="34" s="1"/>
  <c r="W44" i="34"/>
  <c r="AA44" i="34"/>
  <c r="AU44" i="34"/>
  <c r="BD44" i="34"/>
  <c r="BJ44" i="34"/>
  <c r="EF44" i="34"/>
  <c r="AV63" i="34"/>
  <c r="BT63" i="34"/>
  <c r="AH82" i="34"/>
  <c r="EN83" i="34"/>
  <c r="AC101" i="34"/>
  <c r="DC101" i="34"/>
  <c r="DK101" i="34"/>
  <c r="EB101" i="34"/>
  <c r="AB101" i="34"/>
  <c r="CJ101" i="34"/>
  <c r="F101" i="34"/>
  <c r="K101" i="34"/>
  <c r="EK120" i="34"/>
  <c r="EP120" i="34"/>
  <c r="AB125" i="34"/>
  <c r="BF125" i="34"/>
  <c r="CJ125" i="34"/>
  <c r="DN125" i="34"/>
  <c r="AJ130" i="34"/>
  <c r="BN130" i="34"/>
  <c r="BN120" i="34" s="1"/>
  <c r="CR130" i="34"/>
  <c r="DT130" i="34"/>
  <c r="DT120" i="34" s="1"/>
  <c r="AR25" i="34"/>
  <c r="AW25" i="34"/>
  <c r="BQ25" i="34"/>
  <c r="DC25" i="34"/>
  <c r="EG25" i="34"/>
  <c r="EO25" i="34"/>
  <c r="CC25" i="34"/>
  <c r="DG25" i="34"/>
  <c r="BL25" i="34"/>
  <c r="BT25" i="34"/>
  <c r="AJ30" i="34"/>
  <c r="H25" i="34"/>
  <c r="L25" i="34"/>
  <c r="BB25" i="34"/>
  <c r="BK25" i="34"/>
  <c r="BO25" i="34"/>
  <c r="BS25" i="34"/>
  <c r="DU25" i="34"/>
  <c r="DY25" i="34"/>
  <c r="EL25" i="34"/>
  <c r="BA44" i="34"/>
  <c r="BE44" i="34"/>
  <c r="BK44" i="34"/>
  <c r="BO44" i="34"/>
  <c r="BS44" i="34"/>
  <c r="DS44" i="34"/>
  <c r="BH44" i="34"/>
  <c r="BM44" i="34"/>
  <c r="BF49" i="34"/>
  <c r="CJ49" i="34"/>
  <c r="AC44" i="34"/>
  <c r="AH44" i="34"/>
  <c r="AV44" i="34"/>
  <c r="W63" i="34"/>
  <c r="AG63" i="34"/>
  <c r="AL63" i="34"/>
  <c r="AP63" i="34"/>
  <c r="BK63" i="34"/>
  <c r="CE63" i="34"/>
  <c r="CI63" i="34"/>
  <c r="CS63" i="34"/>
  <c r="CW63" i="34"/>
  <c r="DC63" i="34"/>
  <c r="DK63" i="34"/>
  <c r="DO63" i="34"/>
  <c r="DR63" i="34"/>
  <c r="EK63" i="34"/>
  <c r="EP63" i="34"/>
  <c r="EN64" i="34"/>
  <c r="N68" i="34"/>
  <c r="AQ68" i="34"/>
  <c r="BU68" i="34"/>
  <c r="BU63" i="34" s="1"/>
  <c r="CY68" i="34"/>
  <c r="EA68" i="34"/>
  <c r="V63" i="34"/>
  <c r="Z63" i="34"/>
  <c r="AF63" i="34"/>
  <c r="U73" i="34"/>
  <c r="U63" i="34" s="1"/>
  <c r="AY73" i="34"/>
  <c r="BV82" i="34"/>
  <c r="CF82" i="34"/>
  <c r="CT82" i="34"/>
  <c r="CX82" i="34"/>
  <c r="DH82" i="34"/>
  <c r="EC82" i="34"/>
  <c r="AF82" i="34"/>
  <c r="DF82" i="34"/>
  <c r="EN87" i="34"/>
  <c r="EE82" i="34"/>
  <c r="T101" i="34"/>
  <c r="Y101" i="34"/>
  <c r="BG101" i="34"/>
  <c r="BL101" i="34"/>
  <c r="BQ101" i="34"/>
  <c r="BZ101" i="34"/>
  <c r="CI101" i="34"/>
  <c r="G120" i="34"/>
  <c r="AJ120" i="34"/>
  <c r="CR120" i="34"/>
  <c r="BV120" i="34"/>
  <c r="DV120" i="34"/>
  <c r="DZ120" i="34"/>
  <c r="N130" i="34"/>
  <c r="N120" i="34" s="1"/>
  <c r="AQ130" i="34"/>
  <c r="AQ120" i="34" s="1"/>
  <c r="BU130" i="34"/>
  <c r="BU120" i="34" s="1"/>
  <c r="CY130" i="34"/>
  <c r="CY120" i="34" s="1"/>
  <c r="EA130" i="34"/>
  <c r="E6" i="34"/>
  <c r="BP6" i="34"/>
  <c r="BT6" i="34"/>
  <c r="CW6" i="34"/>
  <c r="DC6" i="34"/>
  <c r="DK6" i="34"/>
  <c r="DO6" i="34"/>
  <c r="DR6" i="34"/>
  <c r="AY7" i="34"/>
  <c r="BF11" i="34"/>
  <c r="DN11" i="34"/>
  <c r="K6" i="34"/>
  <c r="AG6" i="34"/>
  <c r="BS6" i="34"/>
  <c r="BW6" i="34"/>
  <c r="CB6" i="34"/>
  <c r="CL6" i="34"/>
  <c r="DI6" i="34"/>
  <c r="DU6" i="34"/>
  <c r="DY6" i="34"/>
  <c r="EC6" i="34"/>
  <c r="EO6" i="34"/>
  <c r="V25" i="34"/>
  <c r="Z25" i="34"/>
  <c r="BH25" i="34"/>
  <c r="BM25" i="34"/>
  <c r="DI25" i="34"/>
  <c r="DM25" i="34"/>
  <c r="AB26" i="34"/>
  <c r="BF26" i="34"/>
  <c r="CJ26" i="34"/>
  <c r="DN26" i="34"/>
  <c r="S25" i="34"/>
  <c r="AA25" i="34"/>
  <c r="CI25" i="34"/>
  <c r="AS25" i="34"/>
  <c r="AX25" i="34"/>
  <c r="DA25" i="34"/>
  <c r="DF25" i="34"/>
  <c r="DJ25" i="34"/>
  <c r="EE25" i="34"/>
  <c r="N35" i="34"/>
  <c r="N25" i="34" s="1"/>
  <c r="AQ35" i="34"/>
  <c r="AQ25" i="34" s="1"/>
  <c r="BU35" i="34"/>
  <c r="BU25" i="34" s="1"/>
  <c r="CY35" i="34"/>
  <c r="CY25" i="34" s="1"/>
  <c r="EA35" i="34"/>
  <c r="EA25" i="34" s="1"/>
  <c r="N45" i="34"/>
  <c r="N44" i="34" s="1"/>
  <c r="AQ45" i="34"/>
  <c r="AQ44" i="34" s="1"/>
  <c r="BU45" i="34"/>
  <c r="CY45" i="34"/>
  <c r="EA45" i="34"/>
  <c r="EA44" i="34" s="1"/>
  <c r="G49" i="34"/>
  <c r="G44" i="34" s="1"/>
  <c r="AJ49" i="34"/>
  <c r="AJ44" i="34" s="1"/>
  <c r="BN49" i="34"/>
  <c r="BN44" i="34" s="1"/>
  <c r="DT49" i="34"/>
  <c r="DT44" i="34" s="1"/>
  <c r="E63" i="34"/>
  <c r="X63" i="34"/>
  <c r="AW63" i="34"/>
  <c r="BB63" i="34"/>
  <c r="BG63" i="34"/>
  <c r="BQ63" i="34"/>
  <c r="BV63" i="34"/>
  <c r="CA63" i="34"/>
  <c r="CF63" i="34"/>
  <c r="CO63" i="34"/>
  <c r="CT63" i="34"/>
  <c r="EC63" i="34"/>
  <c r="EH63" i="34"/>
  <c r="EL63" i="34"/>
  <c r="AJ63" i="34"/>
  <c r="BN63" i="34"/>
  <c r="CR63" i="34"/>
  <c r="DT63" i="34"/>
  <c r="AI63" i="34"/>
  <c r="DI63" i="34"/>
  <c r="DW63" i="34"/>
  <c r="EB63" i="34"/>
  <c r="EF63" i="34"/>
  <c r="AB73" i="34"/>
  <c r="AB63" i="34" s="1"/>
  <c r="BF73" i="34"/>
  <c r="BF63" i="34" s="1"/>
  <c r="CJ73" i="34"/>
  <c r="CJ63" i="34" s="1"/>
  <c r="DN73" i="34"/>
  <c r="X82" i="34"/>
  <c r="AG82" i="34"/>
  <c r="AL82" i="34"/>
  <c r="AP82" i="34"/>
  <c r="AU82" i="34"/>
  <c r="BD82" i="34"/>
  <c r="BH82" i="34"/>
  <c r="BM82" i="34"/>
  <c r="BW82" i="34"/>
  <c r="CB82" i="34"/>
  <c r="CG82" i="34"/>
  <c r="CK82" i="34"/>
  <c r="CP82" i="34"/>
  <c r="CU82" i="34"/>
  <c r="DD82" i="34"/>
  <c r="DU82" i="34"/>
  <c r="DY82" i="34"/>
  <c r="ED82" i="34"/>
  <c r="R82" i="34"/>
  <c r="AK101" i="34"/>
  <c r="AX101" i="34"/>
  <c r="U106" i="34"/>
  <c r="CC106" i="34"/>
  <c r="BW101" i="34"/>
  <c r="F120" i="34"/>
  <c r="Y120" i="34"/>
  <c r="BH120" i="34"/>
  <c r="BM120" i="34"/>
  <c r="CG120" i="34"/>
  <c r="CL120" i="34"/>
  <c r="CQ120" i="34"/>
  <c r="CV120" i="34"/>
  <c r="DW120" i="34"/>
  <c r="EA120" i="34"/>
  <c r="I120" i="34"/>
  <c r="M120" i="34"/>
  <c r="U125" i="34"/>
  <c r="AY125" i="34"/>
  <c r="CC125" i="34"/>
  <c r="DG125" i="34"/>
  <c r="X120" i="34"/>
  <c r="C44" i="34"/>
  <c r="K44" i="34"/>
  <c r="P44" i="34"/>
  <c r="T44" i="34"/>
  <c r="AR44" i="34"/>
  <c r="AW44" i="34"/>
  <c r="BB44" i="34"/>
  <c r="CE44" i="34"/>
  <c r="CI44" i="34"/>
  <c r="CO44" i="34"/>
  <c r="DX44" i="34"/>
  <c r="EC44" i="34"/>
  <c r="EK44" i="34"/>
  <c r="EP44" i="34"/>
  <c r="CJ44" i="34"/>
  <c r="EN45" i="34"/>
  <c r="EN44" i="34" s="1"/>
  <c r="V44" i="34"/>
  <c r="Z44" i="34"/>
  <c r="BU54" i="34"/>
  <c r="CY54" i="34"/>
  <c r="C63" i="34"/>
  <c r="H63" i="34"/>
  <c r="L63" i="34"/>
  <c r="Q63" i="34"/>
  <c r="Y63" i="34"/>
  <c r="AS63" i="34"/>
  <c r="AX63" i="34"/>
  <c r="BR63" i="34"/>
  <c r="BW63" i="34"/>
  <c r="CB63" i="34"/>
  <c r="CZ63" i="34"/>
  <c r="DU63" i="34"/>
  <c r="DY63" i="34"/>
  <c r="ED63" i="34"/>
  <c r="N64" i="34"/>
  <c r="AQ64" i="34"/>
  <c r="BU64" i="34"/>
  <c r="CY64" i="34"/>
  <c r="EA64" i="34"/>
  <c r="AY68" i="34"/>
  <c r="BY63" i="34"/>
  <c r="CQ63" i="34"/>
  <c r="EE63" i="34"/>
  <c r="EJ63" i="34"/>
  <c r="J82" i="34"/>
  <c r="AK82" i="34"/>
  <c r="BC82" i="34"/>
  <c r="DA82" i="34"/>
  <c r="BE82" i="34"/>
  <c r="CW82" i="34"/>
  <c r="DX82" i="34"/>
  <c r="EL82" i="34"/>
  <c r="G87" i="34"/>
  <c r="BN87" i="34"/>
  <c r="DT87" i="34"/>
  <c r="EB82" i="34"/>
  <c r="EF82" i="34"/>
  <c r="AY92" i="34"/>
  <c r="AY82" i="34" s="1"/>
  <c r="S101" i="34"/>
  <c r="X101" i="34"/>
  <c r="AG101" i="34"/>
  <c r="AL101" i="34"/>
  <c r="AP101" i="34"/>
  <c r="AU101" i="34"/>
  <c r="BC101" i="34"/>
  <c r="BH101" i="34"/>
  <c r="CF101" i="34"/>
  <c r="CO101" i="34"/>
  <c r="CT101" i="34"/>
  <c r="CX101" i="34"/>
  <c r="DY101" i="34"/>
  <c r="G101" i="34"/>
  <c r="BN101" i="34"/>
  <c r="AZ101" i="34"/>
  <c r="N111" i="34"/>
  <c r="N101" i="34" s="1"/>
  <c r="AQ111" i="34"/>
  <c r="AQ101" i="34" s="1"/>
  <c r="BU111" i="34"/>
  <c r="BU101" i="34" s="1"/>
  <c r="CY111" i="34"/>
  <c r="W120" i="34"/>
  <c r="AA120" i="34"/>
  <c r="AL120" i="34"/>
  <c r="BA120" i="34"/>
  <c r="BE120" i="34"/>
  <c r="DC120" i="34"/>
  <c r="DH120" i="34"/>
  <c r="DL120" i="34"/>
  <c r="DY120" i="34"/>
  <c r="AB121" i="34"/>
  <c r="AB120" i="34" s="1"/>
  <c r="BF121" i="34"/>
  <c r="BF120" i="34" s="1"/>
  <c r="CJ121" i="34"/>
  <c r="DN121" i="34"/>
  <c r="CE120" i="34"/>
  <c r="CI120" i="34"/>
  <c r="P120" i="34"/>
  <c r="T120" i="34"/>
  <c r="BB120" i="34"/>
  <c r="BK120" i="34"/>
  <c r="N87" i="34"/>
  <c r="N82" i="34" s="1"/>
  <c r="AQ87" i="34"/>
  <c r="AQ82" i="34" s="1"/>
  <c r="BU87" i="34"/>
  <c r="BU82" i="34" s="1"/>
  <c r="CY87" i="34"/>
  <c r="CY82" i="34" s="1"/>
  <c r="EA87" i="34"/>
  <c r="EA82" i="34" s="1"/>
  <c r="AD82" i="34"/>
  <c r="CL82" i="34"/>
  <c r="CQ82" i="34"/>
  <c r="EI82" i="34"/>
  <c r="EM82" i="34"/>
  <c r="I101" i="34"/>
  <c r="M101" i="34"/>
  <c r="AD101" i="34"/>
  <c r="AI101" i="34"/>
  <c r="BY101" i="34"/>
  <c r="CH101" i="34"/>
  <c r="CQ101" i="34"/>
  <c r="DQ101" i="34"/>
  <c r="DV101" i="34"/>
  <c r="DZ101" i="34"/>
  <c r="ED101" i="34"/>
  <c r="EI101" i="34"/>
  <c r="EM101" i="34"/>
  <c r="CY102" i="34"/>
  <c r="CY106" i="34"/>
  <c r="AF101" i="34"/>
  <c r="AN101" i="34"/>
  <c r="CE101" i="34"/>
  <c r="EK101" i="34"/>
  <c r="DN101" i="34"/>
  <c r="EN111" i="34"/>
  <c r="AU120" i="34"/>
  <c r="BY120" i="34"/>
  <c r="CD120" i="34"/>
  <c r="CH120" i="34"/>
  <c r="DK120" i="34"/>
  <c r="DP120" i="34"/>
  <c r="DS120" i="34"/>
  <c r="EF120" i="34"/>
  <c r="AY121" i="34"/>
  <c r="CC121" i="34"/>
  <c r="DG121" i="34"/>
  <c r="DG120" i="34" s="1"/>
  <c r="E120" i="34"/>
  <c r="BJ120" i="34"/>
  <c r="BR120" i="34"/>
  <c r="DO120" i="34"/>
  <c r="AS120" i="34"/>
  <c r="CP120" i="34"/>
  <c r="DE120" i="34"/>
  <c r="EE120" i="34"/>
  <c r="EG130" i="34"/>
  <c r="EG120" i="34" s="1"/>
  <c r="Q36" i="35"/>
  <c r="N34" i="35"/>
  <c r="S34" i="35"/>
  <c r="P35" i="35"/>
  <c r="R36" i="35"/>
  <c r="N37" i="35"/>
  <c r="O38" i="35"/>
  <c r="S39" i="35"/>
  <c r="S40" i="35"/>
  <c r="R43" i="35"/>
  <c r="R47" i="35"/>
  <c r="M48" i="35"/>
  <c r="S50" i="35"/>
  <c r="O51" i="35"/>
  <c r="R53" i="35"/>
  <c r="P55" i="35"/>
  <c r="N59" i="35"/>
  <c r="S59" i="35"/>
  <c r="Q35" i="35"/>
  <c r="M36" i="35"/>
  <c r="O37" i="35"/>
  <c r="N47" i="35"/>
  <c r="S47" i="35"/>
  <c r="P51" i="35"/>
  <c r="M56" i="35"/>
  <c r="M57" i="35"/>
  <c r="Q37" i="35"/>
  <c r="O43" i="35"/>
  <c r="O47" i="35"/>
  <c r="O50" i="35"/>
  <c r="R51" i="35"/>
  <c r="N55" i="35"/>
  <c r="S55" i="35"/>
  <c r="P59" i="35"/>
  <c r="M61" i="35"/>
  <c r="V7" i="33"/>
  <c r="X7" i="33"/>
  <c r="X160" i="33"/>
  <c r="T160" i="33"/>
  <c r="AD160" i="33" s="1"/>
  <c r="Y241" i="33"/>
  <c r="AI241" i="33" s="1"/>
  <c r="U241" i="33"/>
  <c r="AE241" i="33" s="1"/>
  <c r="S241" i="33"/>
  <c r="S292" i="33"/>
  <c r="X292" i="33"/>
  <c r="AH292" i="33" s="1"/>
  <c r="V292" i="33"/>
  <c r="AF292" i="33" s="1"/>
  <c r="AD256" i="33"/>
  <c r="V8" i="33"/>
  <c r="S39" i="33"/>
  <c r="W45" i="33"/>
  <c r="AG45" i="33" s="1"/>
  <c r="S85" i="33"/>
  <c r="S97" i="33"/>
  <c r="Y100" i="33"/>
  <c r="T100" i="33"/>
  <c r="AD100" i="33" s="1"/>
  <c r="Y113" i="33"/>
  <c r="U113" i="33"/>
  <c r="AE113" i="33" s="1"/>
  <c r="T128" i="33"/>
  <c r="AD128" i="33" s="1"/>
  <c r="S129" i="33"/>
  <c r="Y132" i="33"/>
  <c r="T132" i="33"/>
  <c r="W196" i="33"/>
  <c r="AG196" i="33" s="1"/>
  <c r="S212" i="33"/>
  <c r="T278" i="33"/>
  <c r="X278" i="33"/>
  <c r="W218" i="33"/>
  <c r="AG218" i="33" s="1"/>
  <c r="V218" i="33"/>
  <c r="Y228" i="33"/>
  <c r="T228" i="33"/>
  <c r="AD228" i="33" s="1"/>
  <c r="S228" i="33"/>
  <c r="X268" i="33"/>
  <c r="AH268" i="33" s="1"/>
  <c r="T268" i="33"/>
  <c r="S268" i="33"/>
  <c r="W150" i="33"/>
  <c r="V150" i="33"/>
  <c r="T224" i="33"/>
  <c r="AD224" i="33" s="1"/>
  <c r="X224" i="33"/>
  <c r="S7" i="33"/>
  <c r="S71" i="33"/>
  <c r="Y116" i="33"/>
  <c r="T116" i="33"/>
  <c r="AD116" i="33" s="1"/>
  <c r="W118" i="33"/>
  <c r="AG118" i="33" s="1"/>
  <c r="V118" i="33"/>
  <c r="AF118" i="33" s="1"/>
  <c r="S160" i="33"/>
  <c r="Y171" i="33"/>
  <c r="T172" i="33"/>
  <c r="AD172" i="33" s="1"/>
  <c r="AF186" i="33"/>
  <c r="AD192" i="33"/>
  <c r="T218" i="33"/>
  <c r="S221" i="33"/>
  <c r="Y221" i="33"/>
  <c r="AI221" i="33" s="1"/>
  <c r="Y227" i="33"/>
  <c r="X228" i="33"/>
  <c r="X266" i="33"/>
  <c r="T266" i="33"/>
  <c r="AD266" i="33" s="1"/>
  <c r="S279" i="33"/>
  <c r="Y279" i="33"/>
  <c r="AI279" i="33" s="1"/>
  <c r="U279" i="33"/>
  <c r="AE279" i="33" s="1"/>
  <c r="S295" i="33"/>
  <c r="Y295" i="33"/>
  <c r="AI295" i="33" s="1"/>
  <c r="U295" i="33"/>
  <c r="X240" i="33"/>
  <c r="M33" i="35"/>
  <c r="AH26" i="33"/>
  <c r="U29" i="33"/>
  <c r="X52" i="33"/>
  <c r="AH52" i="33" s="1"/>
  <c r="U65" i="33"/>
  <c r="AE65" i="33" s="1"/>
  <c r="AH74" i="33"/>
  <c r="X79" i="33"/>
  <c r="S80" i="33"/>
  <c r="X104" i="33"/>
  <c r="AH104" i="33" s="1"/>
  <c r="AF106" i="33"/>
  <c r="U141" i="33"/>
  <c r="AE141" i="33" s="1"/>
  <c r="X164" i="33"/>
  <c r="AH164" i="33" s="1"/>
  <c r="AF166" i="33"/>
  <c r="AF172" i="33"/>
  <c r="S192" i="33"/>
  <c r="AF218" i="33"/>
  <c r="U219" i="33"/>
  <c r="S256" i="33"/>
  <c r="AD268" i="33"/>
  <c r="V274" i="33"/>
  <c r="AF274" i="33" s="1"/>
  <c r="U275" i="33"/>
  <c r="V280" i="33"/>
  <c r="AF280" i="33" s="1"/>
  <c r="X12" i="33"/>
  <c r="X20" i="33"/>
  <c r="Y22" i="33"/>
  <c r="AI24" i="33"/>
  <c r="AH34" i="33"/>
  <c r="S52" i="33"/>
  <c r="T56" i="33"/>
  <c r="AD56" i="33" s="1"/>
  <c r="T60" i="33"/>
  <c r="AD60" i="33" s="1"/>
  <c r="T62" i="33"/>
  <c r="AD62" i="33" s="1"/>
  <c r="T84" i="33"/>
  <c r="AI93" i="33"/>
  <c r="V108" i="33"/>
  <c r="U109" i="33"/>
  <c r="W148" i="33"/>
  <c r="AG148" i="33" s="1"/>
  <c r="U155" i="33"/>
  <c r="S164" i="33"/>
  <c r="T186" i="33"/>
  <c r="S200" i="33"/>
  <c r="Y203" i="33"/>
  <c r="X232" i="33"/>
  <c r="AH232" i="33" s="1"/>
  <c r="V234" i="33"/>
  <c r="AF234" i="33" s="1"/>
  <c r="X236" i="33"/>
  <c r="V238" i="33"/>
  <c r="T240" i="33"/>
  <c r="AD240" i="33" s="1"/>
  <c r="X256" i="33"/>
  <c r="AH256" i="33" s="1"/>
  <c r="X300" i="33"/>
  <c r="V98" i="33"/>
  <c r="AF98" i="33" s="1"/>
  <c r="W100" i="33"/>
  <c r="AG100" i="33" s="1"/>
  <c r="Y119" i="33"/>
  <c r="AI119" i="33" s="1"/>
  <c r="Y121" i="33"/>
  <c r="V130" i="33"/>
  <c r="AF130" i="33" s="1"/>
  <c r="W132" i="33"/>
  <c r="AG132" i="33" s="1"/>
  <c r="Y145" i="33"/>
  <c r="U145" i="33"/>
  <c r="AE145" i="33" s="1"/>
  <c r="Y151" i="33"/>
  <c r="S152" i="33"/>
  <c r="T154" i="33"/>
  <c r="AD154" i="33" s="1"/>
  <c r="Y163" i="33"/>
  <c r="W166" i="33"/>
  <c r="T166" i="33"/>
  <c r="AD166" i="33" s="1"/>
  <c r="AI173" i="33"/>
  <c r="Y177" i="33"/>
  <c r="U177" i="33"/>
  <c r="S180" i="33"/>
  <c r="W182" i="33"/>
  <c r="AG182" i="33" s="1"/>
  <c r="V182" i="33"/>
  <c r="S183" i="33"/>
  <c r="Y183" i="33"/>
  <c r="AI183" i="33" s="1"/>
  <c r="AI189" i="33"/>
  <c r="X194" i="33"/>
  <c r="AH194" i="33" s="1"/>
  <c r="Y195" i="33"/>
  <c r="W202" i="33"/>
  <c r="T202" i="33"/>
  <c r="AD202" i="33" s="1"/>
  <c r="Y212" i="33"/>
  <c r="T212" i="33"/>
  <c r="AD212" i="33" s="1"/>
  <c r="X212" i="33"/>
  <c r="AH212" i="33" s="1"/>
  <c r="U217" i="33"/>
  <c r="AE217" i="33" s="1"/>
  <c r="Y217" i="33"/>
  <c r="AE219" i="33"/>
  <c r="X246" i="33"/>
  <c r="AH246" i="33" s="1"/>
  <c r="U247" i="33"/>
  <c r="AE251" i="33"/>
  <c r="Y267" i="33"/>
  <c r="AI267" i="33" s="1"/>
  <c r="S267" i="33"/>
  <c r="V270" i="33"/>
  <c r="AF270" i="33" s="1"/>
  <c r="S272" i="33"/>
  <c r="Y273" i="33"/>
  <c r="S273" i="33"/>
  <c r="AE275" i="33"/>
  <c r="Y283" i="33"/>
  <c r="S283" i="33"/>
  <c r="X15" i="33"/>
  <c r="W20" i="33"/>
  <c r="T22" i="33"/>
  <c r="X24" i="33"/>
  <c r="AH24" i="33" s="1"/>
  <c r="AD30" i="33"/>
  <c r="W33" i="33"/>
  <c r="X39" i="33"/>
  <c r="S45" i="33"/>
  <c r="V48" i="33"/>
  <c r="AF48" i="33" s="1"/>
  <c r="W52" i="33"/>
  <c r="AG52" i="33" s="1"/>
  <c r="Y54" i="33"/>
  <c r="S56" i="33"/>
  <c r="AH58" i="33"/>
  <c r="Y62" i="33"/>
  <c r="AH66" i="33"/>
  <c r="X71" i="33"/>
  <c r="AH71" i="33" s="1"/>
  <c r="S84" i="33"/>
  <c r="U85" i="33"/>
  <c r="AI87" i="33"/>
  <c r="Y89" i="33"/>
  <c r="W92" i="33"/>
  <c r="AG92" i="33" s="1"/>
  <c r="U93" i="33"/>
  <c r="AE93" i="33" s="1"/>
  <c r="AF94" i="33"/>
  <c r="Y99" i="33"/>
  <c r="AI99" i="33" s="1"/>
  <c r="X100" i="33"/>
  <c r="T102" i="33"/>
  <c r="T106" i="33"/>
  <c r="W116" i="33"/>
  <c r="AG116" i="33" s="1"/>
  <c r="T122" i="33"/>
  <c r="AD122" i="33" s="1"/>
  <c r="S128" i="33"/>
  <c r="Y131" i="33"/>
  <c r="X132" i="33"/>
  <c r="AH132" i="33" s="1"/>
  <c r="T134" i="33"/>
  <c r="S136" i="33"/>
  <c r="V154" i="33"/>
  <c r="AF154" i="33" s="1"/>
  <c r="W156" i="33"/>
  <c r="AG156" i="33" s="1"/>
  <c r="S173" i="33"/>
  <c r="U173" i="33"/>
  <c r="AF176" i="33"/>
  <c r="W184" i="33"/>
  <c r="Y185" i="33"/>
  <c r="Y187" i="33"/>
  <c r="U187" i="33"/>
  <c r="AE187" i="33" s="1"/>
  <c r="S189" i="33"/>
  <c r="U189" i="33"/>
  <c r="AE189" i="33" s="1"/>
  <c r="X206" i="33"/>
  <c r="Y209" i="33"/>
  <c r="U209" i="33"/>
  <c r="AE209" i="33" s="1"/>
  <c r="W216" i="33"/>
  <c r="S216" i="33"/>
  <c r="W242" i="33"/>
  <c r="V242" i="33"/>
  <c r="AF242" i="33" s="1"/>
  <c r="S243" i="33"/>
  <c r="Y243" i="33"/>
  <c r="Y247" i="33"/>
  <c r="AI247" i="33" s="1"/>
  <c r="T248" i="33"/>
  <c r="AD248" i="33" s="1"/>
  <c r="Y251" i="33"/>
  <c r="AI251" i="33" s="1"/>
  <c r="S251" i="33"/>
  <c r="S263" i="33"/>
  <c r="Y263" i="33"/>
  <c r="AI263" i="33" s="1"/>
  <c r="AI271" i="33"/>
  <c r="AD272" i="33"/>
  <c r="S281" i="33"/>
  <c r="Y281" i="33"/>
  <c r="AI281" i="33" s="1"/>
  <c r="Y289" i="33"/>
  <c r="AI289" i="33" s="1"/>
  <c r="U289" i="33"/>
  <c r="AE289" i="33" s="1"/>
  <c r="X298" i="33"/>
  <c r="AH298" i="33" s="1"/>
  <c r="W24" i="33"/>
  <c r="AG24" i="33" s="1"/>
  <c r="W5" i="33"/>
  <c r="S13" i="33"/>
  <c r="S21" i="33"/>
  <c r="S24" i="33"/>
  <c r="S32" i="33"/>
  <c r="W41" i="33"/>
  <c r="S53" i="33"/>
  <c r="T72" i="33"/>
  <c r="AD72" i="33" s="1"/>
  <c r="V76" i="33"/>
  <c r="Y85" i="33"/>
  <c r="AI85" i="33" s="1"/>
  <c r="T90" i="33"/>
  <c r="AD90" i="33" s="1"/>
  <c r="T96" i="33"/>
  <c r="AD96" i="33" s="1"/>
  <c r="AI101" i="33"/>
  <c r="AI133" i="33"/>
  <c r="V134" i="33"/>
  <c r="V136" i="33"/>
  <c r="AF136" i="33" s="1"/>
  <c r="V142" i="33"/>
  <c r="AF142" i="33" s="1"/>
  <c r="X142" i="33"/>
  <c r="AH142" i="33" s="1"/>
  <c r="U153" i="33"/>
  <c r="Y153" i="33"/>
  <c r="AI153" i="33" s="1"/>
  <c r="U161" i="33"/>
  <c r="Y161" i="33"/>
  <c r="Y180" i="33"/>
  <c r="AI180" i="33" s="1"/>
  <c r="T180" i="33"/>
  <c r="AD180" i="33" s="1"/>
  <c r="X180" i="33"/>
  <c r="AH180" i="33" s="1"/>
  <c r="AF210" i="33"/>
  <c r="W214" i="33"/>
  <c r="V214" i="33"/>
  <c r="AF214" i="33" s="1"/>
  <c r="S215" i="33"/>
  <c r="Y215" i="33"/>
  <c r="AI215" i="33" s="1"/>
  <c r="S261" i="33"/>
  <c r="Y261" i="33"/>
  <c r="AI261" i="33" s="1"/>
  <c r="Y272" i="33"/>
  <c r="X272" i="33"/>
  <c r="W272" i="33"/>
  <c r="AD288" i="33"/>
  <c r="Y21" i="33"/>
  <c r="X32" i="33"/>
  <c r="AH32" i="33" s="1"/>
  <c r="Y53" i="33"/>
  <c r="AI53" i="33" s="1"/>
  <c r="U21" i="33"/>
  <c r="T24" i="33"/>
  <c r="AG53" i="33"/>
  <c r="U53" i="33"/>
  <c r="AE53" i="33" s="1"/>
  <c r="W56" i="33"/>
  <c r="AG56" i="33" s="1"/>
  <c r="AD78" i="33"/>
  <c r="W84" i="33"/>
  <c r="V90" i="33"/>
  <c r="AF90" i="33" s="1"/>
  <c r="X96" i="33"/>
  <c r="AE123" i="33"/>
  <c r="W138" i="33"/>
  <c r="AG138" i="33" s="1"/>
  <c r="V138" i="33"/>
  <c r="AF138" i="33" s="1"/>
  <c r="U139" i="33"/>
  <c r="AE139" i="33" s="1"/>
  <c r="S139" i="33"/>
  <c r="Y148" i="33"/>
  <c r="AI148" i="33" s="1"/>
  <c r="T148" i="33"/>
  <c r="AD148" i="33" s="1"/>
  <c r="X148" i="33"/>
  <c r="AH148" i="33" s="1"/>
  <c r="S157" i="33"/>
  <c r="Y157" i="33"/>
  <c r="AE177" i="33"/>
  <c r="Y196" i="33"/>
  <c r="AI196" i="33" s="1"/>
  <c r="S196" i="33"/>
  <c r="X196" i="33"/>
  <c r="AH196" i="33" s="1"/>
  <c r="AF202" i="33"/>
  <c r="AH226" i="33"/>
  <c r="W230" i="33"/>
  <c r="T230" i="33"/>
  <c r="AD230" i="33" s="1"/>
  <c r="S249" i="33"/>
  <c r="Y249" i="33"/>
  <c r="AE267" i="33"/>
  <c r="AE273" i="33"/>
  <c r="AE283" i="33"/>
  <c r="Y288" i="33"/>
  <c r="S288" i="33"/>
  <c r="X288" i="33"/>
  <c r="Y299" i="33"/>
  <c r="U299" i="33"/>
  <c r="AE299" i="33" s="1"/>
  <c r="AI151" i="33"/>
  <c r="AI157" i="33"/>
  <c r="W164" i="33"/>
  <c r="W228" i="33"/>
  <c r="AG228" i="33" s="1"/>
  <c r="W240" i="33"/>
  <c r="AG240" i="33" s="1"/>
  <c r="W256" i="33"/>
  <c r="AE281" i="33"/>
  <c r="Y13" i="33"/>
  <c r="Y16" i="33"/>
  <c r="T16" i="33"/>
  <c r="AD16" i="33" s="1"/>
  <c r="W16" i="33"/>
  <c r="AG16" i="33" s="1"/>
  <c r="S28" i="33"/>
  <c r="V31" i="33"/>
  <c r="X31" i="33"/>
  <c r="AH31" i="33" s="1"/>
  <c r="Y36" i="33"/>
  <c r="X36" i="33"/>
  <c r="AH36" i="33" s="1"/>
  <c r="S36" i="33"/>
  <c r="V36" i="33"/>
  <c r="AF36" i="33" s="1"/>
  <c r="S61" i="33"/>
  <c r="Y64" i="33"/>
  <c r="AI64" i="33" s="1"/>
  <c r="W64" i="33"/>
  <c r="T64" i="33"/>
  <c r="AD64" i="33" s="1"/>
  <c r="X64" i="33"/>
  <c r="AH64" i="33" s="1"/>
  <c r="U70" i="33"/>
  <c r="AE70" i="33" s="1"/>
  <c r="T70" i="33"/>
  <c r="AD70" i="33" s="1"/>
  <c r="Y73" i="33"/>
  <c r="W73" i="33"/>
  <c r="AG73" i="33" s="1"/>
  <c r="S95" i="33"/>
  <c r="Y95" i="33"/>
  <c r="AI95" i="33" s="1"/>
  <c r="U105" i="33"/>
  <c r="Y105" i="33"/>
  <c r="S107" i="33"/>
  <c r="S112" i="33"/>
  <c r="Y120" i="33"/>
  <c r="T120" i="33"/>
  <c r="AD120" i="33" s="1"/>
  <c r="X120" i="33"/>
  <c r="AH120" i="33" s="1"/>
  <c r="V120" i="33"/>
  <c r="AF120" i="33" s="1"/>
  <c r="Y124" i="33"/>
  <c r="X124" i="33"/>
  <c r="AH124" i="33" s="1"/>
  <c r="S124" i="33"/>
  <c r="V124" i="33"/>
  <c r="AF124" i="33" s="1"/>
  <c r="W126" i="33"/>
  <c r="T126" i="33"/>
  <c r="X126" i="33"/>
  <c r="AH126" i="33" s="1"/>
  <c r="AF144" i="33"/>
  <c r="W146" i="33"/>
  <c r="AG146" i="33" s="1"/>
  <c r="T146" i="33"/>
  <c r="X146" i="33"/>
  <c r="AH146" i="33" s="1"/>
  <c r="S159" i="33"/>
  <c r="Y159" i="33"/>
  <c r="AI159" i="33" s="1"/>
  <c r="S176" i="33"/>
  <c r="W178" i="33"/>
  <c r="AG178" i="33" s="1"/>
  <c r="T178" i="33"/>
  <c r="AD178" i="33" s="1"/>
  <c r="X178" i="33"/>
  <c r="AH178" i="33" s="1"/>
  <c r="Y188" i="33"/>
  <c r="X188" i="33"/>
  <c r="AH188" i="33" s="1"/>
  <c r="S188" i="33"/>
  <c r="V188" i="33"/>
  <c r="AF188" i="33" s="1"/>
  <c r="W190" i="33"/>
  <c r="AG190" i="33" s="1"/>
  <c r="T190" i="33"/>
  <c r="X190" i="33"/>
  <c r="AH190" i="33" s="1"/>
  <c r="Y208" i="33"/>
  <c r="W208" i="33"/>
  <c r="AG208" i="33" s="1"/>
  <c r="X208" i="33"/>
  <c r="AH208" i="33" s="1"/>
  <c r="T208" i="33"/>
  <c r="U211" i="33"/>
  <c r="AE211" i="33" s="1"/>
  <c r="Y211" i="33"/>
  <c r="AI211" i="33" s="1"/>
  <c r="S213" i="33"/>
  <c r="U213" i="33"/>
  <c r="T220" i="33"/>
  <c r="AD220" i="33" s="1"/>
  <c r="S225" i="33"/>
  <c r="S237" i="33"/>
  <c r="Y237" i="33"/>
  <c r="AI237" i="33" s="1"/>
  <c r="AF238" i="33"/>
  <c r="AF252" i="33"/>
  <c r="AH254" i="33"/>
  <c r="Y264" i="33"/>
  <c r="AI264" i="33" s="1"/>
  <c r="X264" i="33"/>
  <c r="S264" i="33"/>
  <c r="V264" i="33"/>
  <c r="AF264" i="33" s="1"/>
  <c r="W264" i="33"/>
  <c r="AG264" i="33" s="1"/>
  <c r="S277" i="33"/>
  <c r="Y277" i="33"/>
  <c r="AI277" i="33" s="1"/>
  <c r="AF284" i="33"/>
  <c r="W286" i="33"/>
  <c r="V286" i="33"/>
  <c r="AF286" i="33" s="1"/>
  <c r="X286" i="33"/>
  <c r="AH286" i="33" s="1"/>
  <c r="U5" i="33"/>
  <c r="Y8" i="33"/>
  <c r="X8" i="33"/>
  <c r="S8" i="33"/>
  <c r="W8" i="33"/>
  <c r="Y12" i="33"/>
  <c r="T12" i="33"/>
  <c r="AD12" i="33" s="1"/>
  <c r="W12" i="33"/>
  <c r="S15" i="33"/>
  <c r="X16" i="33"/>
  <c r="AH16" i="33" s="1"/>
  <c r="AG21" i="33"/>
  <c r="AF28" i="33"/>
  <c r="S37" i="33"/>
  <c r="W37" i="33"/>
  <c r="AG37" i="33" s="1"/>
  <c r="Y40" i="33"/>
  <c r="AI40" i="33" s="1"/>
  <c r="X40" i="33"/>
  <c r="AH40" i="33" s="1"/>
  <c r="S40" i="33"/>
  <c r="V40" i="33"/>
  <c r="AI41" i="33"/>
  <c r="AC41" i="33"/>
  <c r="Y44" i="33"/>
  <c r="T44" i="33"/>
  <c r="V44" i="33"/>
  <c r="AF44" i="33" s="1"/>
  <c r="X44" i="33"/>
  <c r="AH44" i="33" s="1"/>
  <c r="Y49" i="33"/>
  <c r="AI49" i="33" s="1"/>
  <c r="U49" i="33"/>
  <c r="Y57" i="33"/>
  <c r="AI57" i="33" s="1"/>
  <c r="W57" i="33"/>
  <c r="AG57" i="33" s="1"/>
  <c r="AF68" i="33"/>
  <c r="U77" i="33"/>
  <c r="AE77" i="33" s="1"/>
  <c r="W77" i="33"/>
  <c r="AG77" i="33" s="1"/>
  <c r="Y88" i="33"/>
  <c r="AI88" i="33" s="1"/>
  <c r="T88" i="33"/>
  <c r="AD88" i="33" s="1"/>
  <c r="V88" i="33"/>
  <c r="AF88" i="33" s="1"/>
  <c r="X88" i="33"/>
  <c r="AH88" i="33" s="1"/>
  <c r="Y97" i="33"/>
  <c r="AF102" i="33"/>
  <c r="AF104" i="33"/>
  <c r="Y107" i="33"/>
  <c r="AI107" i="33" s="1"/>
  <c r="W114" i="33"/>
  <c r="AG114" i="33" s="1"/>
  <c r="T114" i="33"/>
  <c r="X114" i="33"/>
  <c r="AH114" i="33" s="1"/>
  <c r="S127" i="33"/>
  <c r="Y127" i="33"/>
  <c r="AI127" i="33" s="1"/>
  <c r="AH130" i="33"/>
  <c r="S135" i="33"/>
  <c r="Y135" i="33"/>
  <c r="AI135" i="33" s="1"/>
  <c r="Y144" i="33"/>
  <c r="AI144" i="33" s="1"/>
  <c r="W144" i="33"/>
  <c r="X144" i="33"/>
  <c r="AH144" i="33" s="1"/>
  <c r="T144" i="33"/>
  <c r="AD144" i="33" s="1"/>
  <c r="U147" i="33"/>
  <c r="Y147" i="33"/>
  <c r="AI147" i="33" s="1"/>
  <c r="S149" i="33"/>
  <c r="U149" i="33"/>
  <c r="AE149" i="33" s="1"/>
  <c r="AF150" i="33"/>
  <c r="AE155" i="33"/>
  <c r="S161" i="33"/>
  <c r="AD164" i="33"/>
  <c r="U179" i="33"/>
  <c r="AE179" i="33" s="1"/>
  <c r="Y179" i="33"/>
  <c r="S181" i="33"/>
  <c r="U181" i="33"/>
  <c r="AE181" i="33" s="1"/>
  <c r="AF182" i="33"/>
  <c r="S191" i="33"/>
  <c r="Y191" i="33"/>
  <c r="AI191" i="33" s="1"/>
  <c r="AF194" i="33"/>
  <c r="AI197" i="33"/>
  <c r="AF198" i="33"/>
  <c r="U201" i="33"/>
  <c r="AE201" i="33" s="1"/>
  <c r="Y201" i="33"/>
  <c r="S203" i="33"/>
  <c r="Y225" i="33"/>
  <c r="S231" i="33"/>
  <c r="Y231" i="33"/>
  <c r="AI231" i="33" s="1"/>
  <c r="Y232" i="33"/>
  <c r="AI232" i="33" s="1"/>
  <c r="W232" i="33"/>
  <c r="T232" i="33"/>
  <c r="AD232" i="33" s="1"/>
  <c r="V232" i="33"/>
  <c r="AF232" i="33" s="1"/>
  <c r="U235" i="33"/>
  <c r="AE235" i="33" s="1"/>
  <c r="Y235" i="33"/>
  <c r="AH258" i="33"/>
  <c r="W290" i="33"/>
  <c r="AG290" i="33" s="1"/>
  <c r="V290" i="33"/>
  <c r="AF290" i="33" s="1"/>
  <c r="X290" i="33"/>
  <c r="AH290" i="33" s="1"/>
  <c r="W294" i="33"/>
  <c r="V294" i="33"/>
  <c r="AF294" i="33" s="1"/>
  <c r="X294" i="33"/>
  <c r="AH294" i="33" s="1"/>
  <c r="U6" i="33"/>
  <c r="T6" i="33"/>
  <c r="AD6" i="33" s="1"/>
  <c r="U9" i="33"/>
  <c r="U14" i="33"/>
  <c r="AE14" i="33" s="1"/>
  <c r="AB14" i="33" s="1"/>
  <c r="N11" i="32" s="1"/>
  <c r="Y14" i="33"/>
  <c r="AC17" i="33"/>
  <c r="V23" i="33"/>
  <c r="AF23" i="33" s="1"/>
  <c r="S23" i="33"/>
  <c r="Y28" i="33"/>
  <c r="AI28" i="33" s="1"/>
  <c r="W28" i="33"/>
  <c r="X28" i="33"/>
  <c r="AH28" i="33" s="1"/>
  <c r="T28" i="33"/>
  <c r="AD28" i="33" s="1"/>
  <c r="S31" i="33"/>
  <c r="AI33" i="33"/>
  <c r="AC33" i="33"/>
  <c r="T36" i="33"/>
  <c r="AH48" i="33"/>
  <c r="Y61" i="33"/>
  <c r="U61" i="33"/>
  <c r="AE61" i="33" s="1"/>
  <c r="S64" i="33"/>
  <c r="Y70" i="33"/>
  <c r="AI70" i="33" s="1"/>
  <c r="U73" i="33"/>
  <c r="AE73" i="33" s="1"/>
  <c r="U78" i="33"/>
  <c r="AE78" i="33" s="1"/>
  <c r="Y78" i="33"/>
  <c r="AI78" i="33" s="1"/>
  <c r="Y80" i="33"/>
  <c r="AI80" i="33" s="1"/>
  <c r="T80" i="33"/>
  <c r="AD80" i="33" s="1"/>
  <c r="V80" i="33"/>
  <c r="AF80" i="33" s="1"/>
  <c r="X80" i="33"/>
  <c r="AH80" i="33" s="1"/>
  <c r="AD92" i="33"/>
  <c r="U95" i="33"/>
  <c r="S105" i="33"/>
  <c r="AH110" i="33"/>
  <c r="Y112" i="33"/>
  <c r="W112" i="33"/>
  <c r="AG112" i="33" s="1"/>
  <c r="T112" i="33"/>
  <c r="AD112" i="33" s="1"/>
  <c r="X112" i="33"/>
  <c r="U115" i="33"/>
  <c r="Y115" i="33"/>
  <c r="S117" i="33"/>
  <c r="U117" i="33"/>
  <c r="AE117" i="33" s="1"/>
  <c r="V146" i="33"/>
  <c r="AF146" i="33" s="1"/>
  <c r="AD156" i="33"/>
  <c r="U159" i="33"/>
  <c r="AE159" i="33" s="1"/>
  <c r="S167" i="33"/>
  <c r="Y167" i="33"/>
  <c r="AI167" i="33" s="1"/>
  <c r="AH174" i="33"/>
  <c r="Y176" i="33"/>
  <c r="AI176" i="33" s="1"/>
  <c r="W176" i="33"/>
  <c r="T176" i="33"/>
  <c r="AD176" i="33" s="1"/>
  <c r="X176" i="33"/>
  <c r="AH176" i="33" s="1"/>
  <c r="V178" i="33"/>
  <c r="AF178" i="33" s="1"/>
  <c r="T188" i="33"/>
  <c r="V190" i="33"/>
  <c r="AF190" i="33" s="1"/>
  <c r="S193" i="33"/>
  <c r="AF196" i="33"/>
  <c r="AD196" i="33"/>
  <c r="AF200" i="33"/>
  <c r="S208" i="33"/>
  <c r="S211" i="33"/>
  <c r="Y213" i="33"/>
  <c r="AI213" i="33" s="1"/>
  <c r="Y216" i="33"/>
  <c r="T216" i="33"/>
  <c r="AD216" i="33" s="1"/>
  <c r="V216" i="33"/>
  <c r="AF216" i="33" s="1"/>
  <c r="X216" i="33"/>
  <c r="AH216" i="33" s="1"/>
  <c r="Y220" i="33"/>
  <c r="AI220" i="33" s="1"/>
  <c r="X220" i="33"/>
  <c r="AH220" i="33" s="1"/>
  <c r="S220" i="33"/>
  <c r="V220" i="33"/>
  <c r="AF220" i="33" s="1"/>
  <c r="W222" i="33"/>
  <c r="T222" i="33"/>
  <c r="AD222" i="33" s="1"/>
  <c r="X222" i="33"/>
  <c r="AH222" i="33" s="1"/>
  <c r="U233" i="33"/>
  <c r="AE233" i="33" s="1"/>
  <c r="Y233" i="33"/>
  <c r="U237" i="33"/>
  <c r="AF246" i="33"/>
  <c r="S255" i="33"/>
  <c r="U255" i="33"/>
  <c r="T264" i="33"/>
  <c r="AD264" i="33" s="1"/>
  <c r="AH266" i="33"/>
  <c r="U277" i="33"/>
  <c r="T286" i="33"/>
  <c r="Y5" i="33"/>
  <c r="W9" i="33"/>
  <c r="S12" i="33"/>
  <c r="W13" i="33"/>
  <c r="AI16" i="33"/>
  <c r="V16" i="33"/>
  <c r="AF16" i="33" s="1"/>
  <c r="Y17" i="33"/>
  <c r="AI17" i="33" s="1"/>
  <c r="U17" i="33"/>
  <c r="AE17" i="33" s="1"/>
  <c r="AD22" i="33"/>
  <c r="U30" i="33"/>
  <c r="AE30" i="33" s="1"/>
  <c r="Y30" i="33"/>
  <c r="AI30" i="33" s="1"/>
  <c r="W36" i="33"/>
  <c r="U37" i="33"/>
  <c r="AE37" i="33" s="1"/>
  <c r="T40" i="33"/>
  <c r="AD40" i="33" s="1"/>
  <c r="S44" i="33"/>
  <c r="V47" i="33"/>
  <c r="AF47" i="33" s="1"/>
  <c r="X47" i="33"/>
  <c r="AH47" i="33" s="1"/>
  <c r="W49" i="33"/>
  <c r="AG49" i="33" s="1"/>
  <c r="AH56" i="33"/>
  <c r="U57" i="33"/>
  <c r="AE57" i="33" s="1"/>
  <c r="V64" i="33"/>
  <c r="AF64" i="33" s="1"/>
  <c r="AF76" i="33"/>
  <c r="S77" i="33"/>
  <c r="AF86" i="33"/>
  <c r="S88" i="33"/>
  <c r="Y92" i="33"/>
  <c r="AI92" i="33" s="1"/>
  <c r="X92" i="33"/>
  <c r="AH92" i="33" s="1"/>
  <c r="S92" i="33"/>
  <c r="V92" i="33"/>
  <c r="AF92" i="33" s="1"/>
  <c r="W94" i="33"/>
  <c r="AG94" i="33" s="1"/>
  <c r="T94" i="33"/>
  <c r="X94" i="33"/>
  <c r="AH94" i="33" s="1"/>
  <c r="AH98" i="33"/>
  <c r="S103" i="33"/>
  <c r="Y103" i="33"/>
  <c r="AI103" i="33" s="1"/>
  <c r="AF108" i="33"/>
  <c r="AD108" i="33"/>
  <c r="V114" i="33"/>
  <c r="AF114" i="33" s="1"/>
  <c r="W120" i="33"/>
  <c r="AG120" i="33" s="1"/>
  <c r="AD124" i="33"/>
  <c r="W124" i="33"/>
  <c r="AG124" i="33" s="1"/>
  <c r="U127" i="33"/>
  <c r="Y129" i="33"/>
  <c r="AI129" i="33" s="1"/>
  <c r="AD132" i="33"/>
  <c r="AF134" i="33"/>
  <c r="U135" i="33"/>
  <c r="AE135" i="33" s="1"/>
  <c r="U137" i="33"/>
  <c r="Y137" i="33"/>
  <c r="AI137" i="33" s="1"/>
  <c r="S144" i="33"/>
  <c r="S147" i="33"/>
  <c r="Y149" i="33"/>
  <c r="Y152" i="33"/>
  <c r="T152" i="33"/>
  <c r="AD152" i="33" s="1"/>
  <c r="V152" i="33"/>
  <c r="AF152" i="33" s="1"/>
  <c r="X152" i="33"/>
  <c r="AH152" i="33" s="1"/>
  <c r="Y156" i="33"/>
  <c r="AI156" i="33" s="1"/>
  <c r="X156" i="33"/>
  <c r="AH156" i="33" s="1"/>
  <c r="S156" i="33"/>
  <c r="V156" i="33"/>
  <c r="AF156" i="33" s="1"/>
  <c r="W158" i="33"/>
  <c r="T158" i="33"/>
  <c r="AD158" i="33" s="1"/>
  <c r="X158" i="33"/>
  <c r="AH158" i="33" s="1"/>
  <c r="AH162" i="33"/>
  <c r="U169" i="33"/>
  <c r="AE169" i="33" s="1"/>
  <c r="Y169" i="33"/>
  <c r="AI169" i="33" s="1"/>
  <c r="S171" i="33"/>
  <c r="S179" i="33"/>
  <c r="Y184" i="33"/>
  <c r="AI184" i="33" s="1"/>
  <c r="T184" i="33"/>
  <c r="X184" i="33"/>
  <c r="V184" i="33"/>
  <c r="AF184" i="33" s="1"/>
  <c r="AD188" i="33"/>
  <c r="W188" i="33"/>
  <c r="U191" i="33"/>
  <c r="AE191" i="33" s="1"/>
  <c r="Y193" i="33"/>
  <c r="AI193" i="33" s="1"/>
  <c r="S199" i="33"/>
  <c r="Y199" i="33"/>
  <c r="AH206" i="33"/>
  <c r="AF206" i="33"/>
  <c r="AD208" i="33"/>
  <c r="V208" i="33"/>
  <c r="AF208" i="33" s="1"/>
  <c r="W210" i="33"/>
  <c r="AG210" i="33" s="1"/>
  <c r="T210" i="33"/>
  <c r="AD210" i="33" s="1"/>
  <c r="X210" i="33"/>
  <c r="AH210" i="33" s="1"/>
  <c r="S223" i="33"/>
  <c r="Y223" i="33"/>
  <c r="AI223" i="33" s="1"/>
  <c r="AF230" i="33"/>
  <c r="S259" i="33"/>
  <c r="Y259" i="33"/>
  <c r="Y276" i="33"/>
  <c r="AI276" i="33" s="1"/>
  <c r="T276" i="33"/>
  <c r="AD276" i="33" s="1"/>
  <c r="X276" i="33"/>
  <c r="V276" i="33"/>
  <c r="AF276" i="33" s="1"/>
  <c r="W276" i="33"/>
  <c r="AG276" i="33" s="1"/>
  <c r="T290" i="33"/>
  <c r="AD290" i="33" s="1"/>
  <c r="T294" i="33"/>
  <c r="AD294" i="33" s="1"/>
  <c r="S297" i="33"/>
  <c r="Y297" i="33"/>
  <c r="Y25" i="33"/>
  <c r="W25" i="33"/>
  <c r="AG25" i="33" s="1"/>
  <c r="W29" i="33"/>
  <c r="AG29" i="33" s="1"/>
  <c r="U38" i="33"/>
  <c r="T38" i="33"/>
  <c r="AD38" i="33" s="1"/>
  <c r="U41" i="33"/>
  <c r="AE41" i="33" s="1"/>
  <c r="AH42" i="33"/>
  <c r="U46" i="33"/>
  <c r="Y46" i="33"/>
  <c r="AI46" i="33" s="1"/>
  <c r="AC49" i="33"/>
  <c r="V55" i="33"/>
  <c r="AF55" i="33" s="1"/>
  <c r="S55" i="33"/>
  <c r="AG61" i="33"/>
  <c r="Y68" i="33"/>
  <c r="AI68" i="33" s="1"/>
  <c r="X68" i="33"/>
  <c r="S68" i="33"/>
  <c r="W68" i="33"/>
  <c r="AG68" i="33" s="1"/>
  <c r="Y72" i="33"/>
  <c r="AI72" i="33" s="1"/>
  <c r="X72" i="33"/>
  <c r="AH72" i="33" s="1"/>
  <c r="S72" i="33"/>
  <c r="W72" i="33"/>
  <c r="Y76" i="33"/>
  <c r="AI76" i="33" s="1"/>
  <c r="T76" i="33"/>
  <c r="W76" i="33"/>
  <c r="S79" i="33"/>
  <c r="U87" i="33"/>
  <c r="AE97" i="33"/>
  <c r="W98" i="33"/>
  <c r="AG98" i="33" s="1"/>
  <c r="T98" i="33"/>
  <c r="AD98" i="33" s="1"/>
  <c r="S99" i="33"/>
  <c r="S101" i="33"/>
  <c r="U101" i="33"/>
  <c r="Y104" i="33"/>
  <c r="AI104" i="33" s="1"/>
  <c r="T104" i="33"/>
  <c r="AD104" i="33" s="1"/>
  <c r="W104" i="33"/>
  <c r="W110" i="33"/>
  <c r="T110" i="33"/>
  <c r="AD110" i="33" s="1"/>
  <c r="AI117" i="33"/>
  <c r="Y123" i="33"/>
  <c r="Y128" i="33"/>
  <c r="W128" i="33"/>
  <c r="AG128" i="33" s="1"/>
  <c r="V128" i="33"/>
  <c r="AF128" i="33" s="1"/>
  <c r="Y140" i="33"/>
  <c r="AI140" i="33" s="1"/>
  <c r="X140" i="33"/>
  <c r="AH140" i="33" s="1"/>
  <c r="S140" i="33"/>
  <c r="W140" i="33"/>
  <c r="S143" i="33"/>
  <c r="Y143" i="33"/>
  <c r="AI143" i="33" s="1"/>
  <c r="U151" i="33"/>
  <c r="AE151" i="33" s="1"/>
  <c r="S153" i="33"/>
  <c r="S155" i="33"/>
  <c r="AE161" i="33"/>
  <c r="W162" i="33"/>
  <c r="AG162" i="33" s="1"/>
  <c r="T162" i="33"/>
  <c r="S163" i="33"/>
  <c r="S165" i="33"/>
  <c r="U165" i="33"/>
  <c r="AE165" i="33" s="1"/>
  <c r="Y168" i="33"/>
  <c r="T168" i="33"/>
  <c r="AD168" i="33" s="1"/>
  <c r="W168" i="33"/>
  <c r="W174" i="33"/>
  <c r="AG174" i="33" s="1"/>
  <c r="T174" i="33"/>
  <c r="S177" i="33"/>
  <c r="AI181" i="33"/>
  <c r="AD184" i="33"/>
  <c r="Y192" i="33"/>
  <c r="AI192" i="33" s="1"/>
  <c r="W192" i="33"/>
  <c r="V192" i="33"/>
  <c r="AF192" i="33" s="1"/>
  <c r="AI199" i="33"/>
  <c r="AE203" i="33"/>
  <c r="Y204" i="33"/>
  <c r="X204" i="33"/>
  <c r="AH204" i="33" s="1"/>
  <c r="S204" i="33"/>
  <c r="W204" i="33"/>
  <c r="S207" i="33"/>
  <c r="Y207" i="33"/>
  <c r="AI207" i="33" s="1"/>
  <c r="U215" i="33"/>
  <c r="AE215" i="33" s="1"/>
  <c r="S217" i="33"/>
  <c r="S219" i="33"/>
  <c r="AE225" i="33"/>
  <c r="W226" i="33"/>
  <c r="AG226" i="33" s="1"/>
  <c r="T226" i="33"/>
  <c r="AD226" i="33" s="1"/>
  <c r="S227" i="33"/>
  <c r="S229" i="33"/>
  <c r="U229" i="33"/>
  <c r="AE229" i="33" s="1"/>
  <c r="Y244" i="33"/>
  <c r="AI244" i="33" s="1"/>
  <c r="T244" i="33"/>
  <c r="V244" i="33"/>
  <c r="AF244" i="33" s="1"/>
  <c r="X244" i="33"/>
  <c r="AF248" i="33"/>
  <c r="Y252" i="33"/>
  <c r="W252" i="33"/>
  <c r="AG252" i="33" s="1"/>
  <c r="T252" i="33"/>
  <c r="AD252" i="33" s="1"/>
  <c r="X252" i="33"/>
  <c r="AH252" i="33" s="1"/>
  <c r="W258" i="33"/>
  <c r="AG258" i="33" s="1"/>
  <c r="V258" i="33"/>
  <c r="AF258" i="33" s="1"/>
  <c r="AF260" i="33"/>
  <c r="W262" i="33"/>
  <c r="V262" i="33"/>
  <c r="AF262" i="33" s="1"/>
  <c r="X262" i="33"/>
  <c r="AH262" i="33" s="1"/>
  <c r="S265" i="33"/>
  <c r="Y265" i="33"/>
  <c r="AD280" i="33"/>
  <c r="Y284" i="33"/>
  <c r="AI284" i="33" s="1"/>
  <c r="W284" i="33"/>
  <c r="AG284" i="33" s="1"/>
  <c r="X284" i="33"/>
  <c r="T284" i="33"/>
  <c r="AD284" i="33" s="1"/>
  <c r="S291" i="33"/>
  <c r="Y291" i="33"/>
  <c r="AI293" i="33"/>
  <c r="Y296" i="33"/>
  <c r="AI296" i="33" s="1"/>
  <c r="X296" i="33"/>
  <c r="AH296" i="33" s="1"/>
  <c r="S296" i="33"/>
  <c r="V296" i="33"/>
  <c r="AF296" i="33" s="1"/>
  <c r="U25" i="33"/>
  <c r="AE25" i="33" s="1"/>
  <c r="S29" i="33"/>
  <c r="Y32" i="33"/>
  <c r="AI32" i="33" s="1"/>
  <c r="W32" i="33"/>
  <c r="V32" i="33"/>
  <c r="AF32" i="33" s="1"/>
  <c r="Y38" i="33"/>
  <c r="AI38" i="33" s="1"/>
  <c r="Y45" i="33"/>
  <c r="T46" i="33"/>
  <c r="AD46" i="33" s="1"/>
  <c r="Y48" i="33"/>
  <c r="AI48" i="33" s="1"/>
  <c r="T48" i="33"/>
  <c r="AD48" i="33" s="1"/>
  <c r="W48" i="33"/>
  <c r="AG48" i="33" s="1"/>
  <c r="Y60" i="33"/>
  <c r="AI60" i="33" s="1"/>
  <c r="W60" i="33"/>
  <c r="AG60" i="33" s="1"/>
  <c r="V60" i="33"/>
  <c r="AF60" i="33" s="1"/>
  <c r="V63" i="33"/>
  <c r="AF63" i="33" s="1"/>
  <c r="X63" i="33"/>
  <c r="AH63" i="33" s="1"/>
  <c r="AI65" i="33"/>
  <c r="AC65" i="33"/>
  <c r="T68" i="33"/>
  <c r="AD68" i="33" s="1"/>
  <c r="Y69" i="33"/>
  <c r="AI69" i="33" s="1"/>
  <c r="AI73" i="33"/>
  <c r="S76" i="33"/>
  <c r="Y81" i="33"/>
  <c r="AI81" i="33" s="1"/>
  <c r="U81" i="33"/>
  <c r="Y96" i="33"/>
  <c r="AI96" i="33" s="1"/>
  <c r="W96" i="33"/>
  <c r="V96" i="33"/>
  <c r="AF96" i="33" s="1"/>
  <c r="S104" i="33"/>
  <c r="AE107" i="33"/>
  <c r="Y108" i="33"/>
  <c r="AI108" i="33" s="1"/>
  <c r="X108" i="33"/>
  <c r="S108" i="33"/>
  <c r="W108" i="33"/>
  <c r="V110" i="33"/>
  <c r="AF110" i="33" s="1"/>
  <c r="S111" i="33"/>
  <c r="Y111" i="33"/>
  <c r="AI111" i="33" s="1"/>
  <c r="U119" i="33"/>
  <c r="S121" i="33"/>
  <c r="AE129" i="33"/>
  <c r="W130" i="33"/>
  <c r="AG130" i="33" s="1"/>
  <c r="T130" i="33"/>
  <c r="AD130" i="33" s="1"/>
  <c r="S131" i="33"/>
  <c r="S133" i="33"/>
  <c r="U133" i="33"/>
  <c r="AE133" i="33" s="1"/>
  <c r="Y136" i="33"/>
  <c r="AI136" i="33" s="1"/>
  <c r="T136" i="33"/>
  <c r="AD136" i="33" s="1"/>
  <c r="W136" i="33"/>
  <c r="T140" i="33"/>
  <c r="AD140" i="33" s="1"/>
  <c r="W142" i="33"/>
  <c r="AG142" i="33" s="1"/>
  <c r="T142" i="33"/>
  <c r="U143" i="33"/>
  <c r="AI149" i="33"/>
  <c r="Y160" i="33"/>
  <c r="AI160" i="33" s="1"/>
  <c r="W160" i="33"/>
  <c r="AG160" i="33" s="1"/>
  <c r="V160" i="33"/>
  <c r="AF160" i="33" s="1"/>
  <c r="V162" i="33"/>
  <c r="AF162" i="33" s="1"/>
  <c r="Y165" i="33"/>
  <c r="AI165" i="33" s="1"/>
  <c r="S168" i="33"/>
  <c r="AE171" i="33"/>
  <c r="Y172" i="33"/>
  <c r="AI172" i="33" s="1"/>
  <c r="X172" i="33"/>
  <c r="AH172" i="33" s="1"/>
  <c r="S172" i="33"/>
  <c r="W172" i="33"/>
  <c r="V174" i="33"/>
  <c r="AF174" i="33" s="1"/>
  <c r="S175" i="33"/>
  <c r="Y175" i="33"/>
  <c r="AI175" i="33" s="1"/>
  <c r="U183" i="33"/>
  <c r="S185" i="33"/>
  <c r="AE193" i="33"/>
  <c r="W194" i="33"/>
  <c r="AG194" i="33" s="1"/>
  <c r="T194" i="33"/>
  <c r="S195" i="33"/>
  <c r="S197" i="33"/>
  <c r="U197" i="33"/>
  <c r="AE197" i="33" s="1"/>
  <c r="Y200" i="33"/>
  <c r="T200" i="33"/>
  <c r="AD200" i="33" s="1"/>
  <c r="W200" i="33"/>
  <c r="AG200" i="33" s="1"/>
  <c r="T204" i="33"/>
  <c r="AD204" i="33" s="1"/>
  <c r="W206" i="33"/>
  <c r="T206" i="33"/>
  <c r="AD206" i="33" s="1"/>
  <c r="U207" i="33"/>
  <c r="AE207" i="33" s="1"/>
  <c r="Y224" i="33"/>
  <c r="AI224" i="33" s="1"/>
  <c r="W224" i="33"/>
  <c r="AG224" i="33" s="1"/>
  <c r="V224" i="33"/>
  <c r="AF224" i="33" s="1"/>
  <c r="V226" i="33"/>
  <c r="AF226" i="33" s="1"/>
  <c r="Y229" i="33"/>
  <c r="AI229" i="33" s="1"/>
  <c r="AD236" i="33"/>
  <c r="AI239" i="33"/>
  <c r="S244" i="33"/>
  <c r="S245" i="33"/>
  <c r="Y245" i="33"/>
  <c r="W250" i="33"/>
  <c r="AG250" i="33" s="1"/>
  <c r="V250" i="33"/>
  <c r="AF250" i="33" s="1"/>
  <c r="X250" i="33"/>
  <c r="AH250" i="33" s="1"/>
  <c r="S252" i="33"/>
  <c r="W254" i="33"/>
  <c r="AG254" i="33" s="1"/>
  <c r="V254" i="33"/>
  <c r="AF254" i="33" s="1"/>
  <c r="T258" i="33"/>
  <c r="T262" i="33"/>
  <c r="AD262" i="33" s="1"/>
  <c r="U265" i="33"/>
  <c r="AE265" i="33" s="1"/>
  <c r="S269" i="33"/>
  <c r="Y269" i="33"/>
  <c r="AI269" i="33" s="1"/>
  <c r="AH278" i="33"/>
  <c r="W282" i="33"/>
  <c r="AG282" i="33" s="1"/>
  <c r="V282" i="33"/>
  <c r="AF282" i="33" s="1"/>
  <c r="X282" i="33"/>
  <c r="AH282" i="33" s="1"/>
  <c r="S284" i="33"/>
  <c r="S287" i="33"/>
  <c r="U287" i="33"/>
  <c r="U291" i="33"/>
  <c r="AE291" i="33" s="1"/>
  <c r="T296" i="33"/>
  <c r="AD300" i="33"/>
  <c r="V20" i="33"/>
  <c r="AF20" i="33" s="1"/>
  <c r="V24" i="33"/>
  <c r="AF24" i="33" s="1"/>
  <c r="V52" i="33"/>
  <c r="AF52" i="33" s="1"/>
  <c r="V56" i="33"/>
  <c r="AF56" i="33" s="1"/>
  <c r="V84" i="33"/>
  <c r="AF84" i="33" s="1"/>
  <c r="X86" i="33"/>
  <c r="AH86" i="33" s="1"/>
  <c r="AE89" i="33"/>
  <c r="X90" i="33"/>
  <c r="AH90" i="33" s="1"/>
  <c r="AE99" i="33"/>
  <c r="V100" i="33"/>
  <c r="AF100" i="33" s="1"/>
  <c r="X102" i="33"/>
  <c r="AH102" i="33" s="1"/>
  <c r="AE105" i="33"/>
  <c r="X106" i="33"/>
  <c r="AH106" i="33" s="1"/>
  <c r="AE115" i="33"/>
  <c r="V116" i="33"/>
  <c r="AF116" i="33" s="1"/>
  <c r="X118" i="33"/>
  <c r="AH118" i="33" s="1"/>
  <c r="AE121" i="33"/>
  <c r="X122" i="33"/>
  <c r="AH122" i="33" s="1"/>
  <c r="AE131" i="33"/>
  <c r="V132" i="33"/>
  <c r="AF132" i="33" s="1"/>
  <c r="X134" i="33"/>
  <c r="AH134" i="33" s="1"/>
  <c r="AE137" i="33"/>
  <c r="X138" i="33"/>
  <c r="AH138" i="33" s="1"/>
  <c r="AE147" i="33"/>
  <c r="V148" i="33"/>
  <c r="AF148" i="33" s="1"/>
  <c r="X150" i="33"/>
  <c r="AH150" i="33" s="1"/>
  <c r="AE153" i="33"/>
  <c r="X154" i="33"/>
  <c r="AH154" i="33" s="1"/>
  <c r="AE163" i="33"/>
  <c r="V164" i="33"/>
  <c r="AF164" i="33" s="1"/>
  <c r="X166" i="33"/>
  <c r="AH166" i="33" s="1"/>
  <c r="X170" i="33"/>
  <c r="AH170" i="33" s="1"/>
  <c r="V180" i="33"/>
  <c r="AF180" i="33" s="1"/>
  <c r="X182" i="33"/>
  <c r="AH182" i="33" s="1"/>
  <c r="AE185" i="33"/>
  <c r="X186" i="33"/>
  <c r="AH186" i="33" s="1"/>
  <c r="AE195" i="33"/>
  <c r="V196" i="33"/>
  <c r="X198" i="33"/>
  <c r="AH198" i="33" s="1"/>
  <c r="X202" i="33"/>
  <c r="AH202" i="33" s="1"/>
  <c r="V212" i="33"/>
  <c r="AF212" i="33" s="1"/>
  <c r="X214" i="33"/>
  <c r="AH214" i="33" s="1"/>
  <c r="X218" i="33"/>
  <c r="AH218" i="33" s="1"/>
  <c r="AE227" i="33"/>
  <c r="V228" i="33"/>
  <c r="AF228" i="33" s="1"/>
  <c r="X230" i="33"/>
  <c r="AH230" i="33" s="1"/>
  <c r="X234" i="33"/>
  <c r="AH234" i="33" s="1"/>
  <c r="X238" i="33"/>
  <c r="AH238" i="33" s="1"/>
  <c r="X242" i="33"/>
  <c r="AH242" i="33" s="1"/>
  <c r="U243" i="33"/>
  <c r="AE243" i="33" s="1"/>
  <c r="W246" i="33"/>
  <c r="AG246" i="33" s="1"/>
  <c r="V246" i="33"/>
  <c r="Y248" i="33"/>
  <c r="AI248" i="33" s="1"/>
  <c r="X248" i="33"/>
  <c r="AH248" i="33" s="1"/>
  <c r="S248" i="33"/>
  <c r="W248" i="33"/>
  <c r="U249" i="33"/>
  <c r="AE249" i="33" s="1"/>
  <c r="S253" i="33"/>
  <c r="Y253" i="33"/>
  <c r="AI253" i="33" s="1"/>
  <c r="Y260" i="33"/>
  <c r="AI260" i="33" s="1"/>
  <c r="T260" i="33"/>
  <c r="AD260" i="33" s="1"/>
  <c r="W260" i="33"/>
  <c r="AG260" i="33" s="1"/>
  <c r="W266" i="33"/>
  <c r="AG266" i="33" s="1"/>
  <c r="V266" i="33"/>
  <c r="AF266" i="33" s="1"/>
  <c r="Y268" i="33"/>
  <c r="W268" i="33"/>
  <c r="AG268" i="33" s="1"/>
  <c r="V268" i="33"/>
  <c r="AF268" i="33" s="1"/>
  <c r="T270" i="33"/>
  <c r="S271" i="33"/>
  <c r="U271" i="33"/>
  <c r="AE271" i="33" s="1"/>
  <c r="T274" i="33"/>
  <c r="AD274" i="33" s="1"/>
  <c r="AI287" i="33"/>
  <c r="U293" i="33"/>
  <c r="AE297" i="33"/>
  <c r="Y236" i="33"/>
  <c r="W236" i="33"/>
  <c r="AG236" i="33" s="1"/>
  <c r="V236" i="33"/>
  <c r="AF236" i="33" s="1"/>
  <c r="S239" i="33"/>
  <c r="U239" i="33"/>
  <c r="AD244" i="33"/>
  <c r="AI245" i="33"/>
  <c r="AI255" i="33"/>
  <c r="AE259" i="33"/>
  <c r="X270" i="33"/>
  <c r="AH270" i="33" s="1"/>
  <c r="X274" i="33"/>
  <c r="AH274" i="33" s="1"/>
  <c r="W278" i="33"/>
  <c r="AG278" i="33" s="1"/>
  <c r="V278" i="33"/>
  <c r="AF278" i="33" s="1"/>
  <c r="Y280" i="33"/>
  <c r="X280" i="33"/>
  <c r="AH280" i="33" s="1"/>
  <c r="S280" i="33"/>
  <c r="W280" i="33"/>
  <c r="S285" i="33"/>
  <c r="Y285" i="33"/>
  <c r="AI285" i="33" s="1"/>
  <c r="Y292" i="33"/>
  <c r="AI292" i="33" s="1"/>
  <c r="T292" i="33"/>
  <c r="AD292" i="33" s="1"/>
  <c r="W292" i="33"/>
  <c r="AG292" i="33" s="1"/>
  <c r="AD296" i="33"/>
  <c r="W298" i="33"/>
  <c r="AG298" i="33" s="1"/>
  <c r="V298" i="33"/>
  <c r="AF298" i="33" s="1"/>
  <c r="Y300" i="33"/>
  <c r="AI300" i="33" s="1"/>
  <c r="W300" i="33"/>
  <c r="AG300" i="33" s="1"/>
  <c r="V300" i="33"/>
  <c r="AF300" i="33" s="1"/>
  <c r="V240" i="33"/>
  <c r="AF240" i="33" s="1"/>
  <c r="V256" i="33"/>
  <c r="AF256" i="33" s="1"/>
  <c r="V272" i="33"/>
  <c r="AF272" i="33" s="1"/>
  <c r="V288" i="33"/>
  <c r="AF288" i="33" s="1"/>
  <c r="AH23" i="33"/>
  <c r="AC23" i="33"/>
  <c r="AC7" i="33"/>
  <c r="AC19" i="33"/>
  <c r="AF19" i="33"/>
  <c r="AH39" i="33"/>
  <c r="AF39" i="33"/>
  <c r="AC39" i="33"/>
  <c r="AC51" i="33"/>
  <c r="AF51" i="33"/>
  <c r="AF71" i="33"/>
  <c r="AC71" i="33"/>
  <c r="AC83" i="33"/>
  <c r="AF83" i="33"/>
  <c r="AC35" i="33"/>
  <c r="AF35" i="33"/>
  <c r="AH55" i="33"/>
  <c r="AC55" i="33"/>
  <c r="AC67" i="33"/>
  <c r="AF67" i="33"/>
  <c r="AF15" i="33"/>
  <c r="AC15" i="33"/>
  <c r="AC27" i="33"/>
  <c r="AF27" i="33"/>
  <c r="AC47" i="33"/>
  <c r="AC59" i="33"/>
  <c r="AF59" i="33"/>
  <c r="AH79" i="33"/>
  <c r="AF79" i="33"/>
  <c r="AC79" i="33"/>
  <c r="AC11" i="33"/>
  <c r="AF11" i="33"/>
  <c r="AH18" i="33"/>
  <c r="AI25" i="33"/>
  <c r="AF31" i="33"/>
  <c r="AC31" i="33"/>
  <c r="AC43" i="33"/>
  <c r="AF43" i="33"/>
  <c r="AH50" i="33"/>
  <c r="AC63" i="33"/>
  <c r="AC75" i="33"/>
  <c r="AF75" i="33"/>
  <c r="AH82" i="33"/>
  <c r="X5" i="33"/>
  <c r="T5" i="33"/>
  <c r="V5" i="33"/>
  <c r="T7" i="33"/>
  <c r="AD7" i="33" s="1"/>
  <c r="Y7" i="33"/>
  <c r="AD8" i="33"/>
  <c r="S9" i="33"/>
  <c r="AC10" i="33"/>
  <c r="W11" i="33"/>
  <c r="AG11" i="33" s="1"/>
  <c r="X13" i="33"/>
  <c r="T13" i="33"/>
  <c r="V13" i="33"/>
  <c r="T15" i="33"/>
  <c r="AD15" i="33" s="1"/>
  <c r="Y15" i="33"/>
  <c r="S17" i="33"/>
  <c r="AC18" i="33"/>
  <c r="W19" i="33"/>
  <c r="AG19" i="33" s="1"/>
  <c r="X21" i="33"/>
  <c r="AH21" i="33" s="1"/>
  <c r="T21" i="33"/>
  <c r="AD21" i="33" s="1"/>
  <c r="V21" i="33"/>
  <c r="AF21" i="33" s="1"/>
  <c r="AI22" i="33"/>
  <c r="AE22" i="33"/>
  <c r="T23" i="33"/>
  <c r="AD23" i="33" s="1"/>
  <c r="Y23" i="33"/>
  <c r="AI23" i="33" s="1"/>
  <c r="AD24" i="33"/>
  <c r="S25" i="33"/>
  <c r="AC26" i="33"/>
  <c r="W27" i="33"/>
  <c r="AG27" i="33" s="1"/>
  <c r="X29" i="33"/>
  <c r="AH29" i="33" s="1"/>
  <c r="T29" i="33"/>
  <c r="AD29" i="33" s="1"/>
  <c r="V29" i="33"/>
  <c r="AF29" i="33" s="1"/>
  <c r="T31" i="33"/>
  <c r="AD31" i="33" s="1"/>
  <c r="Y31" i="33"/>
  <c r="AI31" i="33" s="1"/>
  <c r="AD32" i="33"/>
  <c r="S33" i="33"/>
  <c r="AC34" i="33"/>
  <c r="W35" i="33"/>
  <c r="AG35" i="33" s="1"/>
  <c r="X37" i="33"/>
  <c r="AH37" i="33" s="1"/>
  <c r="T37" i="33"/>
  <c r="AD37" i="33" s="1"/>
  <c r="V37" i="33"/>
  <c r="AF37" i="33" s="1"/>
  <c r="AE38" i="33"/>
  <c r="T39" i="33"/>
  <c r="AD39" i="33" s="1"/>
  <c r="Y39" i="33"/>
  <c r="AI39" i="33" s="1"/>
  <c r="S41" i="33"/>
  <c r="AC42" i="33"/>
  <c r="W43" i="33"/>
  <c r="AG43" i="33" s="1"/>
  <c r="X45" i="33"/>
  <c r="AH45" i="33" s="1"/>
  <c r="T45" i="33"/>
  <c r="AD45" i="33" s="1"/>
  <c r="V45" i="33"/>
  <c r="AF45" i="33" s="1"/>
  <c r="AE46" i="33"/>
  <c r="T47" i="33"/>
  <c r="AD47" i="33" s="1"/>
  <c r="Y47" i="33"/>
  <c r="AI47" i="33" s="1"/>
  <c r="S49" i="33"/>
  <c r="AC50" i="33"/>
  <c r="W51" i="33"/>
  <c r="AG51" i="33" s="1"/>
  <c r="X53" i="33"/>
  <c r="AH53" i="33" s="1"/>
  <c r="T53" i="33"/>
  <c r="AD53" i="33" s="1"/>
  <c r="V53" i="33"/>
  <c r="AF53" i="33" s="1"/>
  <c r="AI54" i="33"/>
  <c r="AE54" i="33"/>
  <c r="T55" i="33"/>
  <c r="AD55" i="33" s="1"/>
  <c r="Y55" i="33"/>
  <c r="AI55" i="33" s="1"/>
  <c r="S57" i="33"/>
  <c r="AC58" i="33"/>
  <c r="W59" i="33"/>
  <c r="AG59" i="33" s="1"/>
  <c r="X61" i="33"/>
  <c r="AH61" i="33" s="1"/>
  <c r="T61" i="33"/>
  <c r="V61" i="33"/>
  <c r="AF61" i="33" s="1"/>
  <c r="AI62" i="33"/>
  <c r="AE62" i="33"/>
  <c r="T63" i="33"/>
  <c r="AD63" i="33" s="1"/>
  <c r="Y63" i="33"/>
  <c r="AI63" i="33" s="1"/>
  <c r="S65" i="33"/>
  <c r="AC66" i="33"/>
  <c r="W67" i="33"/>
  <c r="AG67" i="33" s="1"/>
  <c r="X69" i="33"/>
  <c r="AH69" i="33" s="1"/>
  <c r="T69" i="33"/>
  <c r="AD69" i="33" s="1"/>
  <c r="V69" i="33"/>
  <c r="AF69" i="33" s="1"/>
  <c r="T71" i="33"/>
  <c r="AD71" i="33" s="1"/>
  <c r="Y71" i="33"/>
  <c r="AI71" i="33" s="1"/>
  <c r="S73" i="33"/>
  <c r="AC74" i="33"/>
  <c r="W75" i="33"/>
  <c r="AG75" i="33" s="1"/>
  <c r="X77" i="33"/>
  <c r="AH77" i="33" s="1"/>
  <c r="T77" i="33"/>
  <c r="V77" i="33"/>
  <c r="AF77" i="33" s="1"/>
  <c r="T79" i="33"/>
  <c r="AD79" i="33" s="1"/>
  <c r="Y79" i="33"/>
  <c r="AI79" i="33" s="1"/>
  <c r="S81" i="33"/>
  <c r="AC82" i="33"/>
  <c r="W83" i="33"/>
  <c r="AG83" i="33" s="1"/>
  <c r="X85" i="33"/>
  <c r="AH85" i="33" s="1"/>
  <c r="T85" i="33"/>
  <c r="AD85" i="33" s="1"/>
  <c r="V85" i="33"/>
  <c r="AF85" i="33" s="1"/>
  <c r="X89" i="33"/>
  <c r="AH89" i="33" s="1"/>
  <c r="T89" i="33"/>
  <c r="AD89" i="33" s="1"/>
  <c r="V89" i="33"/>
  <c r="AF89" i="33" s="1"/>
  <c r="W89" i="33"/>
  <c r="AG90" i="33"/>
  <c r="AC90" i="33"/>
  <c r="V91" i="33"/>
  <c r="AF91" i="33" s="1"/>
  <c r="X91" i="33"/>
  <c r="T91" i="33"/>
  <c r="W91" i="33"/>
  <c r="AG91" i="33" s="1"/>
  <c r="AC92" i="33"/>
  <c r="X97" i="33"/>
  <c r="AH97" i="33" s="1"/>
  <c r="T97" i="33"/>
  <c r="AD97" i="33" s="1"/>
  <c r="Z97" i="33" s="1"/>
  <c r="V97" i="33"/>
  <c r="W97" i="33"/>
  <c r="AG97" i="33" s="1"/>
  <c r="AC98" i="33"/>
  <c r="V99" i="33"/>
  <c r="AF99" i="33" s="1"/>
  <c r="X99" i="33"/>
  <c r="AH99" i="33" s="1"/>
  <c r="T99" i="33"/>
  <c r="AD99" i="33" s="1"/>
  <c r="W99" i="33"/>
  <c r="AG99" i="33" s="1"/>
  <c r="AC100" i="33"/>
  <c r="AI100" i="33"/>
  <c r="AH100" i="33"/>
  <c r="X105" i="33"/>
  <c r="AH105" i="33" s="1"/>
  <c r="T105" i="33"/>
  <c r="AD105" i="33" s="1"/>
  <c r="V105" i="33"/>
  <c r="AF105" i="33" s="1"/>
  <c r="W105" i="33"/>
  <c r="AG105" i="33" s="1"/>
  <c r="AG106" i="33"/>
  <c r="AC106" i="33"/>
  <c r="AD106" i="33"/>
  <c r="V107" i="33"/>
  <c r="AF107" i="33" s="1"/>
  <c r="X107" i="33"/>
  <c r="AH107" i="33" s="1"/>
  <c r="T107" i="33"/>
  <c r="W107" i="33"/>
  <c r="AG107" i="33" s="1"/>
  <c r="AG108" i="33"/>
  <c r="AC108" i="33"/>
  <c r="AH108" i="33"/>
  <c r="X113" i="33"/>
  <c r="AH113" i="33" s="1"/>
  <c r="T113" i="33"/>
  <c r="AD113" i="33" s="1"/>
  <c r="V113" i="33"/>
  <c r="AF113" i="33" s="1"/>
  <c r="W113" i="33"/>
  <c r="AC114" i="33"/>
  <c r="AD114" i="33"/>
  <c r="V115" i="33"/>
  <c r="AF115" i="33" s="1"/>
  <c r="X115" i="33"/>
  <c r="AH115" i="33" s="1"/>
  <c r="T115" i="33"/>
  <c r="AD115" i="33" s="1"/>
  <c r="W115" i="33"/>
  <c r="AG115" i="33" s="1"/>
  <c r="AC116" i="33"/>
  <c r="AI116" i="33"/>
  <c r="AH116" i="33"/>
  <c r="X121" i="33"/>
  <c r="AH121" i="33" s="1"/>
  <c r="T121" i="33"/>
  <c r="V121" i="33"/>
  <c r="AF121" i="33" s="1"/>
  <c r="W121" i="33"/>
  <c r="AG121" i="33" s="1"/>
  <c r="AG122" i="33"/>
  <c r="AC122" i="33"/>
  <c r="V123" i="33"/>
  <c r="X123" i="33"/>
  <c r="AH123" i="33" s="1"/>
  <c r="T123" i="33"/>
  <c r="AD123" i="33" s="1"/>
  <c r="W123" i="33"/>
  <c r="AG123" i="33" s="1"/>
  <c r="AC124" i="33"/>
  <c r="AI124" i="33"/>
  <c r="X129" i="33"/>
  <c r="AH129" i="33" s="1"/>
  <c r="T129" i="33"/>
  <c r="V129" i="33"/>
  <c r="AF129" i="33" s="1"/>
  <c r="W129" i="33"/>
  <c r="AC130" i="33"/>
  <c r="V131" i="33"/>
  <c r="AF131" i="33" s="1"/>
  <c r="X131" i="33"/>
  <c r="AH131" i="33" s="1"/>
  <c r="T131" i="33"/>
  <c r="AD131" i="33" s="1"/>
  <c r="W131" i="33"/>
  <c r="AG131" i="33" s="1"/>
  <c r="AC132" i="33"/>
  <c r="AI132" i="33"/>
  <c r="X137" i="33"/>
  <c r="AH137" i="33" s="1"/>
  <c r="T137" i="33"/>
  <c r="AD137" i="33" s="1"/>
  <c r="Z137" i="33" s="1"/>
  <c r="V137" i="33"/>
  <c r="AF137" i="33" s="1"/>
  <c r="W137" i="33"/>
  <c r="AG137" i="33" s="1"/>
  <c r="AC138" i="33"/>
  <c r="AD138" i="33"/>
  <c r="V139" i="33"/>
  <c r="X139" i="33"/>
  <c r="AH139" i="33" s="1"/>
  <c r="T139" i="33"/>
  <c r="AD139" i="33" s="1"/>
  <c r="Z139" i="33" s="1"/>
  <c r="W139" i="33"/>
  <c r="AG139" i="33" s="1"/>
  <c r="AG140" i="33"/>
  <c r="AC140" i="33"/>
  <c r="X145" i="33"/>
  <c r="T145" i="33"/>
  <c r="V145" i="33"/>
  <c r="W145" i="33"/>
  <c r="AC146" i="33"/>
  <c r="AD146" i="33"/>
  <c r="V147" i="33"/>
  <c r="AF147" i="33" s="1"/>
  <c r="X147" i="33"/>
  <c r="AH147" i="33" s="1"/>
  <c r="T147" i="33"/>
  <c r="AD147" i="33" s="1"/>
  <c r="W147" i="33"/>
  <c r="AG147" i="33" s="1"/>
  <c r="AC148" i="33"/>
  <c r="X153" i="33"/>
  <c r="T153" i="33"/>
  <c r="AD153" i="33" s="1"/>
  <c r="V153" i="33"/>
  <c r="AF153" i="33" s="1"/>
  <c r="W153" i="33"/>
  <c r="AG154" i="33"/>
  <c r="AC154" i="33"/>
  <c r="V155" i="33"/>
  <c r="AF155" i="33" s="1"/>
  <c r="X155" i="33"/>
  <c r="AH155" i="33" s="1"/>
  <c r="T155" i="33"/>
  <c r="AD155" i="33" s="1"/>
  <c r="W155" i="33"/>
  <c r="AG155" i="33" s="1"/>
  <c r="AC156" i="33"/>
  <c r="X161" i="33"/>
  <c r="AH161" i="33" s="1"/>
  <c r="T161" i="33"/>
  <c r="AD161" i="33" s="1"/>
  <c r="V161" i="33"/>
  <c r="AF161" i="33" s="1"/>
  <c r="W161" i="33"/>
  <c r="AG161" i="33" s="1"/>
  <c r="AC162" i="33"/>
  <c r="AD162" i="33"/>
  <c r="V163" i="33"/>
  <c r="AF163" i="33" s="1"/>
  <c r="X163" i="33"/>
  <c r="T163" i="33"/>
  <c r="W163" i="33"/>
  <c r="AG164" i="33"/>
  <c r="AC164" i="33"/>
  <c r="AI164" i="33"/>
  <c r="X169" i="33"/>
  <c r="AH169" i="33" s="1"/>
  <c r="T169" i="33"/>
  <c r="V169" i="33"/>
  <c r="AF169" i="33" s="1"/>
  <c r="W169" i="33"/>
  <c r="AG169" i="33" s="1"/>
  <c r="AG170" i="33"/>
  <c r="AC170" i="33"/>
  <c r="AD170" i="33"/>
  <c r="V171" i="33"/>
  <c r="AF171" i="33" s="1"/>
  <c r="X171" i="33"/>
  <c r="T171" i="33"/>
  <c r="AD171" i="33" s="1"/>
  <c r="W171" i="33"/>
  <c r="AG171" i="33" s="1"/>
  <c r="AG172" i="33"/>
  <c r="AC172" i="33"/>
  <c r="X177" i="33"/>
  <c r="AH177" i="33" s="1"/>
  <c r="T177" i="33"/>
  <c r="AD177" i="33" s="1"/>
  <c r="V177" i="33"/>
  <c r="AF177" i="33" s="1"/>
  <c r="W177" i="33"/>
  <c r="AG177" i="33" s="1"/>
  <c r="AC178" i="33"/>
  <c r="V179" i="33"/>
  <c r="AF179" i="33" s="1"/>
  <c r="X179" i="33"/>
  <c r="AH179" i="33" s="1"/>
  <c r="T179" i="33"/>
  <c r="AD179" i="33" s="1"/>
  <c r="W179" i="33"/>
  <c r="AG180" i="33"/>
  <c r="AC180" i="33"/>
  <c r="X185" i="33"/>
  <c r="AH185" i="33" s="1"/>
  <c r="T185" i="33"/>
  <c r="AD185" i="33" s="1"/>
  <c r="V185" i="33"/>
  <c r="AF185" i="33" s="1"/>
  <c r="W185" i="33"/>
  <c r="AG185" i="33" s="1"/>
  <c r="AG186" i="33"/>
  <c r="AC186" i="33"/>
  <c r="AD186" i="33"/>
  <c r="V187" i="33"/>
  <c r="AF187" i="33" s="1"/>
  <c r="X187" i="33"/>
  <c r="AH187" i="33" s="1"/>
  <c r="T187" i="33"/>
  <c r="AD187" i="33" s="1"/>
  <c r="W187" i="33"/>
  <c r="AG187" i="33" s="1"/>
  <c r="AG188" i="33"/>
  <c r="AC188" i="33"/>
  <c r="AI188" i="33"/>
  <c r="X193" i="33"/>
  <c r="AH193" i="33" s="1"/>
  <c r="T193" i="33"/>
  <c r="V193" i="33"/>
  <c r="AF193" i="33" s="1"/>
  <c r="W193" i="33"/>
  <c r="AG193" i="33" s="1"/>
  <c r="AC194" i="33"/>
  <c r="AD194" i="33"/>
  <c r="V195" i="33"/>
  <c r="AF195" i="33" s="1"/>
  <c r="X195" i="33"/>
  <c r="AH195" i="33" s="1"/>
  <c r="T195" i="33"/>
  <c r="AD195" i="33" s="1"/>
  <c r="W195" i="33"/>
  <c r="AC196" i="33"/>
  <c r="X201" i="33"/>
  <c r="AH201" i="33" s="1"/>
  <c r="T201" i="33"/>
  <c r="AD201" i="33" s="1"/>
  <c r="V201" i="33"/>
  <c r="W201" i="33"/>
  <c r="AG201" i="33" s="1"/>
  <c r="AG202" i="33"/>
  <c r="AC202" i="33"/>
  <c r="V203" i="33"/>
  <c r="AF203" i="33" s="1"/>
  <c r="X203" i="33"/>
  <c r="AH203" i="33" s="1"/>
  <c r="T203" i="33"/>
  <c r="AD203" i="33" s="1"/>
  <c r="W203" i="33"/>
  <c r="AG203" i="33" s="1"/>
  <c r="AG204" i="33"/>
  <c r="AC204" i="33"/>
  <c r="AI204" i="33"/>
  <c r="X209" i="33"/>
  <c r="AH209" i="33" s="1"/>
  <c r="T209" i="33"/>
  <c r="V209" i="33"/>
  <c r="AF209" i="33" s="1"/>
  <c r="W209" i="33"/>
  <c r="AG209" i="33" s="1"/>
  <c r="AC210" i="33"/>
  <c r="V211" i="33"/>
  <c r="AF211" i="33" s="1"/>
  <c r="X211" i="33"/>
  <c r="AH211" i="33" s="1"/>
  <c r="T211" i="33"/>
  <c r="AD211" i="33" s="1"/>
  <c r="W211" i="33"/>
  <c r="AG211" i="33" s="1"/>
  <c r="AG212" i="33"/>
  <c r="AC212" i="33"/>
  <c r="AI212" i="33"/>
  <c r="X217" i="33"/>
  <c r="AH217" i="33" s="1"/>
  <c r="T217" i="33"/>
  <c r="AD217" i="33" s="1"/>
  <c r="V217" i="33"/>
  <c r="W217" i="33"/>
  <c r="AG217" i="33" s="1"/>
  <c r="AC218" i="33"/>
  <c r="AD218" i="33"/>
  <c r="V219" i="33"/>
  <c r="AF219" i="33" s="1"/>
  <c r="X219" i="33"/>
  <c r="AH219" i="33" s="1"/>
  <c r="T219" i="33"/>
  <c r="AD219" i="33" s="1"/>
  <c r="W219" i="33"/>
  <c r="AG219" i="33" s="1"/>
  <c r="AG220" i="33"/>
  <c r="AC220" i="33"/>
  <c r="X225" i="33"/>
  <c r="AH225" i="33" s="1"/>
  <c r="T225" i="33"/>
  <c r="AD225" i="33" s="1"/>
  <c r="V225" i="33"/>
  <c r="W225" i="33"/>
  <c r="AG225" i="33" s="1"/>
  <c r="AC226" i="33"/>
  <c r="V227" i="33"/>
  <c r="AF227" i="33" s="1"/>
  <c r="X227" i="33"/>
  <c r="AH227" i="33" s="1"/>
  <c r="T227" i="33"/>
  <c r="AD227" i="33" s="1"/>
  <c r="W227" i="33"/>
  <c r="AC228" i="33"/>
  <c r="AI228" i="33"/>
  <c r="AH228" i="33"/>
  <c r="X233" i="33"/>
  <c r="T233" i="33"/>
  <c r="V233" i="33"/>
  <c r="AF233" i="33" s="1"/>
  <c r="W233" i="33"/>
  <c r="AG233" i="33" s="1"/>
  <c r="AG234" i="33"/>
  <c r="AC234" i="33"/>
  <c r="AD234" i="33"/>
  <c r="V235" i="33"/>
  <c r="AF235" i="33" s="1"/>
  <c r="X235" i="33"/>
  <c r="AH235" i="33" s="1"/>
  <c r="T235" i="33"/>
  <c r="AD235" i="33" s="1"/>
  <c r="W235" i="33"/>
  <c r="AG235" i="33" s="1"/>
  <c r="AC236" i="33"/>
  <c r="AI236" i="33"/>
  <c r="AH236" i="33"/>
  <c r="X241" i="33"/>
  <c r="AH241" i="33" s="1"/>
  <c r="T241" i="33"/>
  <c r="AD241" i="33" s="1"/>
  <c r="V241" i="33"/>
  <c r="AF241" i="33" s="1"/>
  <c r="W241" i="33"/>
  <c r="AG242" i="33"/>
  <c r="AC242" i="33"/>
  <c r="AD242" i="33"/>
  <c r="V243" i="33"/>
  <c r="AF243" i="33" s="1"/>
  <c r="X243" i="33"/>
  <c r="AH243" i="33" s="1"/>
  <c r="T243" i="33"/>
  <c r="AD243" i="33" s="1"/>
  <c r="W243" i="33"/>
  <c r="AG243" i="33" s="1"/>
  <c r="AG244" i="33"/>
  <c r="AC244" i="33"/>
  <c r="AH244" i="33"/>
  <c r="X249" i="33"/>
  <c r="T249" i="33"/>
  <c r="AD249" i="33" s="1"/>
  <c r="V249" i="33"/>
  <c r="W249" i="33"/>
  <c r="AG249" i="33" s="1"/>
  <c r="AC250" i="33"/>
  <c r="AD250" i="33"/>
  <c r="V251" i="33"/>
  <c r="AF251" i="33" s="1"/>
  <c r="X251" i="33"/>
  <c r="AH251" i="33" s="1"/>
  <c r="T251" i="33"/>
  <c r="AD251" i="33" s="1"/>
  <c r="W251" i="33"/>
  <c r="AG251" i="33" s="1"/>
  <c r="AC252" i="33"/>
  <c r="AI252" i="33"/>
  <c r="X257" i="33"/>
  <c r="AH257" i="33" s="1"/>
  <c r="T257" i="33"/>
  <c r="V257" i="33"/>
  <c r="W257" i="33"/>
  <c r="AG257" i="33" s="1"/>
  <c r="AC258" i="33"/>
  <c r="AD258" i="33"/>
  <c r="V259" i="33"/>
  <c r="AF259" i="33" s="1"/>
  <c r="X259" i="33"/>
  <c r="AH259" i="33" s="1"/>
  <c r="T259" i="33"/>
  <c r="W259" i="33"/>
  <c r="AG259" i="33" s="1"/>
  <c r="AC260" i="33"/>
  <c r="AH260" i="33"/>
  <c r="X265" i="33"/>
  <c r="AH265" i="33" s="1"/>
  <c r="T265" i="33"/>
  <c r="AD265" i="33" s="1"/>
  <c r="V265" i="33"/>
  <c r="AF265" i="33" s="1"/>
  <c r="W265" i="33"/>
  <c r="AG265" i="33" s="1"/>
  <c r="AC266" i="33"/>
  <c r="V267" i="33"/>
  <c r="X267" i="33"/>
  <c r="AH267" i="33" s="1"/>
  <c r="T267" i="33"/>
  <c r="AD267" i="33" s="1"/>
  <c r="W267" i="33"/>
  <c r="AC268" i="33"/>
  <c r="AI268" i="33"/>
  <c r="X273" i="33"/>
  <c r="AH273" i="33" s="1"/>
  <c r="T273" i="33"/>
  <c r="AD273" i="33" s="1"/>
  <c r="V273" i="33"/>
  <c r="AF273" i="33" s="1"/>
  <c r="W273" i="33"/>
  <c r="AG274" i="33"/>
  <c r="AC274" i="33"/>
  <c r="V275" i="33"/>
  <c r="AF275" i="33" s="1"/>
  <c r="X275" i="33"/>
  <c r="AH275" i="33" s="1"/>
  <c r="T275" i="33"/>
  <c r="AD275" i="33" s="1"/>
  <c r="Z275" i="33" s="1"/>
  <c r="W275" i="33"/>
  <c r="AG275" i="33" s="1"/>
  <c r="AC276" i="33"/>
  <c r="AH276" i="33"/>
  <c r="X281" i="33"/>
  <c r="AH281" i="33" s="1"/>
  <c r="T281" i="33"/>
  <c r="AD281" i="33" s="1"/>
  <c r="V281" i="33"/>
  <c r="W281" i="33"/>
  <c r="AG281" i="33" s="1"/>
  <c r="AC282" i="33"/>
  <c r="AD282" i="33"/>
  <c r="V283" i="33"/>
  <c r="AF283" i="33" s="1"/>
  <c r="X283" i="33"/>
  <c r="AH283" i="33" s="1"/>
  <c r="T283" i="33"/>
  <c r="AD283" i="33" s="1"/>
  <c r="W283" i="33"/>
  <c r="AC284" i="33"/>
  <c r="AH284" i="33"/>
  <c r="X289" i="33"/>
  <c r="AH289" i="33" s="1"/>
  <c r="T289" i="33"/>
  <c r="AD289" i="33" s="1"/>
  <c r="V289" i="33"/>
  <c r="AF289" i="33" s="1"/>
  <c r="W289" i="33"/>
  <c r="AG289" i="33" s="1"/>
  <c r="AC290" i="33"/>
  <c r="V291" i="33"/>
  <c r="X291" i="33"/>
  <c r="AH291" i="33" s="1"/>
  <c r="T291" i="33"/>
  <c r="AD291" i="33" s="1"/>
  <c r="W291" i="33"/>
  <c r="AG291" i="33" s="1"/>
  <c r="AC292" i="33"/>
  <c r="X297" i="33"/>
  <c r="AH297" i="33" s="1"/>
  <c r="T297" i="33"/>
  <c r="AD297" i="33" s="1"/>
  <c r="V297" i="33"/>
  <c r="AF297" i="33" s="1"/>
  <c r="W297" i="33"/>
  <c r="AG297" i="33" s="1"/>
  <c r="AC298" i="33"/>
  <c r="AD298" i="33"/>
  <c r="V299" i="33"/>
  <c r="X299" i="33"/>
  <c r="AH299" i="33" s="1"/>
  <c r="T299" i="33"/>
  <c r="AD299" i="33" s="1"/>
  <c r="W299" i="33"/>
  <c r="AG299" i="33" s="1"/>
  <c r="AC300" i="33"/>
  <c r="AH300" i="33"/>
  <c r="W10" i="33"/>
  <c r="S10" i="33"/>
  <c r="V10" i="33"/>
  <c r="U11" i="33"/>
  <c r="AE11" i="33" s="1"/>
  <c r="AB11" i="33" s="1"/>
  <c r="AC12" i="33"/>
  <c r="W18" i="33"/>
  <c r="AG18" i="33" s="1"/>
  <c r="S18" i="33"/>
  <c r="V18" i="33"/>
  <c r="AF18" i="33" s="1"/>
  <c r="U19" i="33"/>
  <c r="AE19" i="33" s="1"/>
  <c r="AG20" i="33"/>
  <c r="AC20" i="33"/>
  <c r="AE21" i="33"/>
  <c r="W26" i="33"/>
  <c r="AG26" i="33" s="1"/>
  <c r="S26" i="33"/>
  <c r="V26" i="33"/>
  <c r="AF26" i="33" s="1"/>
  <c r="U27" i="33"/>
  <c r="AE27" i="33" s="1"/>
  <c r="AG28" i="33"/>
  <c r="AC28" i="33"/>
  <c r="AE29" i="33"/>
  <c r="W34" i="33"/>
  <c r="AG34" i="33" s="1"/>
  <c r="S34" i="33"/>
  <c r="V34" i="33"/>
  <c r="AF34" i="33" s="1"/>
  <c r="U35" i="33"/>
  <c r="AE35" i="33" s="1"/>
  <c r="AG36" i="33"/>
  <c r="AC36" i="33"/>
  <c r="W42" i="33"/>
  <c r="AG42" i="33" s="1"/>
  <c r="S42" i="33"/>
  <c r="V42" i="33"/>
  <c r="AF42" i="33" s="1"/>
  <c r="U43" i="33"/>
  <c r="AE43" i="33" s="1"/>
  <c r="AG44" i="33"/>
  <c r="AC44" i="33"/>
  <c r="AE45" i="33"/>
  <c r="W50" i="33"/>
  <c r="AG50" i="33" s="1"/>
  <c r="S50" i="33"/>
  <c r="V50" i="33"/>
  <c r="AF50" i="33" s="1"/>
  <c r="U51" i="33"/>
  <c r="AE51" i="33" s="1"/>
  <c r="AC52" i="33"/>
  <c r="W58" i="33"/>
  <c r="AG58" i="33" s="1"/>
  <c r="S58" i="33"/>
  <c r="V58" i="33"/>
  <c r="AF58" i="33" s="1"/>
  <c r="U59" i="33"/>
  <c r="AE59" i="33" s="1"/>
  <c r="AC60" i="33"/>
  <c r="W66" i="33"/>
  <c r="AG66" i="33" s="1"/>
  <c r="S66" i="33"/>
  <c r="V66" i="33"/>
  <c r="AF66" i="33" s="1"/>
  <c r="U67" i="33"/>
  <c r="AE67" i="33" s="1"/>
  <c r="AC68" i="33"/>
  <c r="AE69" i="33"/>
  <c r="W74" i="33"/>
  <c r="AG74" i="33" s="1"/>
  <c r="S74" i="33"/>
  <c r="V74" i="33"/>
  <c r="AF74" i="33" s="1"/>
  <c r="U75" i="33"/>
  <c r="AE75" i="33" s="1"/>
  <c r="AG76" i="33"/>
  <c r="AC76" i="33"/>
  <c r="W82" i="33"/>
  <c r="AG82" i="33" s="1"/>
  <c r="S82" i="33"/>
  <c r="V82" i="33"/>
  <c r="AF82" i="33" s="1"/>
  <c r="U83" i="33"/>
  <c r="AE83" i="33" s="1"/>
  <c r="AG84" i="33"/>
  <c r="AC84" i="33"/>
  <c r="AG85" i="33"/>
  <c r="AC89" i="33"/>
  <c r="AH91" i="33"/>
  <c r="AD91" i="33"/>
  <c r="Z91" i="33" s="1"/>
  <c r="AC91" i="33"/>
  <c r="AF97" i="33"/>
  <c r="AC97" i="33"/>
  <c r="AC99" i="33"/>
  <c r="AC105" i="33"/>
  <c r="AD107" i="33"/>
  <c r="Z107" i="33" s="1"/>
  <c r="AC107" i="33"/>
  <c r="AC113" i="33"/>
  <c r="AC115" i="33"/>
  <c r="AD121" i="33"/>
  <c r="Z121" i="33" s="1"/>
  <c r="AC121" i="33"/>
  <c r="AF123" i="33"/>
  <c r="AC123" i="33"/>
  <c r="AD129" i="33"/>
  <c r="AC129" i="33"/>
  <c r="AC131" i="33"/>
  <c r="AC137" i="33"/>
  <c r="AF139" i="33"/>
  <c r="AC139" i="33"/>
  <c r="AF145" i="33"/>
  <c r="AH145" i="33"/>
  <c r="AD145" i="33"/>
  <c r="AC145" i="33"/>
  <c r="AC147" i="33"/>
  <c r="AH153" i="33"/>
  <c r="AC153" i="33"/>
  <c r="AC155" i="33"/>
  <c r="AC161" i="33"/>
  <c r="AH163" i="33"/>
  <c r="AD163" i="33"/>
  <c r="AC163" i="33"/>
  <c r="AD169" i="33"/>
  <c r="AC169" i="33"/>
  <c r="AH171" i="33"/>
  <c r="AC171" i="33"/>
  <c r="AC177" i="33"/>
  <c r="AC179" i="33"/>
  <c r="AC185" i="33"/>
  <c r="AC187" i="33"/>
  <c r="AD193" i="33"/>
  <c r="AC193" i="33"/>
  <c r="AC195" i="33"/>
  <c r="AF201" i="33"/>
  <c r="AC201" i="33"/>
  <c r="AC203" i="33"/>
  <c r="AD209" i="33"/>
  <c r="AC209" i="33"/>
  <c r="AC211" i="33"/>
  <c r="AF217" i="33"/>
  <c r="AC217" i="33"/>
  <c r="AC219" i="33"/>
  <c r="AF225" i="33"/>
  <c r="AC225" i="33"/>
  <c r="AC227" i="33"/>
  <c r="AH233" i="33"/>
  <c r="AD233" i="33"/>
  <c r="AC233" i="33"/>
  <c r="AC235" i="33"/>
  <c r="AC241" i="33"/>
  <c r="AC243" i="33"/>
  <c r="AF249" i="33"/>
  <c r="AH249" i="33"/>
  <c r="AC249" i="33"/>
  <c r="AC251" i="33"/>
  <c r="AF257" i="33"/>
  <c r="AD257" i="33"/>
  <c r="Z257" i="33" s="1"/>
  <c r="AC257" i="33"/>
  <c r="AD259" i="33"/>
  <c r="AC259" i="33"/>
  <c r="AC265" i="33"/>
  <c r="AF267" i="33"/>
  <c r="AC267" i="33"/>
  <c r="AC273" i="33"/>
  <c r="AC275" i="33"/>
  <c r="AF281" i="33"/>
  <c r="AC281" i="33"/>
  <c r="AC283" i="33"/>
  <c r="AC289" i="33"/>
  <c r="AF291" i="33"/>
  <c r="AC291" i="33"/>
  <c r="AC297" i="33"/>
  <c r="AF299" i="33"/>
  <c r="AC299" i="33"/>
  <c r="AC5" i="33"/>
  <c r="W6" i="33"/>
  <c r="S6" i="33"/>
  <c r="V6" i="33"/>
  <c r="U7" i="33"/>
  <c r="AE7" i="33" s="1"/>
  <c r="AB7" i="33" s="1"/>
  <c r="AC8" i="33"/>
  <c r="T10" i="33"/>
  <c r="AD10" i="33" s="1"/>
  <c r="Y10" i="33"/>
  <c r="S11" i="33"/>
  <c r="X11" i="33"/>
  <c r="AH11" i="33" s="1"/>
  <c r="AC13" i="33"/>
  <c r="W14" i="33"/>
  <c r="S14" i="33"/>
  <c r="V14" i="33"/>
  <c r="AF14" i="33" s="1"/>
  <c r="U15" i="33"/>
  <c r="AE15" i="33" s="1"/>
  <c r="AB15" i="33" s="1"/>
  <c r="AC16" i="33"/>
  <c r="T18" i="33"/>
  <c r="AD18" i="33" s="1"/>
  <c r="Y18" i="33"/>
  <c r="AI18" i="33" s="1"/>
  <c r="S19" i="33"/>
  <c r="X19" i="33"/>
  <c r="AH19" i="33" s="1"/>
  <c r="AH20" i="33"/>
  <c r="AC21" i="33"/>
  <c r="W22" i="33"/>
  <c r="AG22" i="33" s="1"/>
  <c r="S22" i="33"/>
  <c r="V22" i="33"/>
  <c r="AF22" i="33" s="1"/>
  <c r="U23" i="33"/>
  <c r="AE23" i="33" s="1"/>
  <c r="AC24" i="33"/>
  <c r="T26" i="33"/>
  <c r="AD26" i="33" s="1"/>
  <c r="Y26" i="33"/>
  <c r="AI26" i="33" s="1"/>
  <c r="S27" i="33"/>
  <c r="X27" i="33"/>
  <c r="AH27" i="33" s="1"/>
  <c r="AC29" i="33"/>
  <c r="W30" i="33"/>
  <c r="AG30" i="33" s="1"/>
  <c r="S30" i="33"/>
  <c r="V30" i="33"/>
  <c r="AF30" i="33" s="1"/>
  <c r="U31" i="33"/>
  <c r="AE31" i="33" s="1"/>
  <c r="AG32" i="33"/>
  <c r="AC32" i="33"/>
  <c r="AE33" i="33"/>
  <c r="T34" i="33"/>
  <c r="AD34" i="33" s="1"/>
  <c r="Y34" i="33"/>
  <c r="AI34" i="33" s="1"/>
  <c r="S35" i="33"/>
  <c r="X35" i="33"/>
  <c r="AH35" i="33" s="1"/>
  <c r="AC37" i="33"/>
  <c r="W38" i="33"/>
  <c r="AG38" i="33" s="1"/>
  <c r="S38" i="33"/>
  <c r="V38" i="33"/>
  <c r="AF38" i="33" s="1"/>
  <c r="U39" i="33"/>
  <c r="AE39" i="33" s="1"/>
  <c r="AG40" i="33"/>
  <c r="AC40" i="33"/>
  <c r="T42" i="33"/>
  <c r="AD42" i="33" s="1"/>
  <c r="Y42" i="33"/>
  <c r="AI42" i="33" s="1"/>
  <c r="S43" i="33"/>
  <c r="X43" i="33"/>
  <c r="AH43" i="33" s="1"/>
  <c r="AC45" i="33"/>
  <c r="W46" i="33"/>
  <c r="AG46" i="33" s="1"/>
  <c r="S46" i="33"/>
  <c r="V46" i="33"/>
  <c r="AF46" i="33" s="1"/>
  <c r="U47" i="33"/>
  <c r="AE47" i="33" s="1"/>
  <c r="AC48" i="33"/>
  <c r="AE49" i="33"/>
  <c r="T50" i="33"/>
  <c r="AD50" i="33" s="1"/>
  <c r="Y50" i="33"/>
  <c r="AI50" i="33" s="1"/>
  <c r="S51" i="33"/>
  <c r="X51" i="33"/>
  <c r="AH51" i="33" s="1"/>
  <c r="AC53" i="33"/>
  <c r="W54" i="33"/>
  <c r="AG54" i="33" s="1"/>
  <c r="S54" i="33"/>
  <c r="V54" i="33"/>
  <c r="AF54" i="33" s="1"/>
  <c r="U55" i="33"/>
  <c r="AE55" i="33" s="1"/>
  <c r="AC56" i="33"/>
  <c r="T58" i="33"/>
  <c r="AD58" i="33" s="1"/>
  <c r="Y58" i="33"/>
  <c r="AI58" i="33" s="1"/>
  <c r="S59" i="33"/>
  <c r="X59" i="33"/>
  <c r="AH59" i="33" s="1"/>
  <c r="AH60" i="33"/>
  <c r="AC61" i="33"/>
  <c r="W62" i="33"/>
  <c r="AG62" i="33" s="1"/>
  <c r="S62" i="33"/>
  <c r="V62" i="33"/>
  <c r="AF62" i="33" s="1"/>
  <c r="U63" i="33"/>
  <c r="AE63" i="33" s="1"/>
  <c r="AG64" i="33"/>
  <c r="AC64" i="33"/>
  <c r="T66" i="33"/>
  <c r="AD66" i="33" s="1"/>
  <c r="Y66" i="33"/>
  <c r="AI66" i="33" s="1"/>
  <c r="S67" i="33"/>
  <c r="X67" i="33"/>
  <c r="AH67" i="33" s="1"/>
  <c r="AH68" i="33"/>
  <c r="AC69" i="33"/>
  <c r="W70" i="33"/>
  <c r="AG70" i="33" s="1"/>
  <c r="S70" i="33"/>
  <c r="V70" i="33"/>
  <c r="AF70" i="33" s="1"/>
  <c r="U71" i="33"/>
  <c r="AE71" i="33" s="1"/>
  <c r="AG72" i="33"/>
  <c r="AC72" i="33"/>
  <c r="T74" i="33"/>
  <c r="AD74" i="33" s="1"/>
  <c r="Y74" i="33"/>
  <c r="AI74" i="33" s="1"/>
  <c r="S75" i="33"/>
  <c r="X75" i="33"/>
  <c r="AH75" i="33" s="1"/>
  <c r="AH76" i="33"/>
  <c r="AC77" i="33"/>
  <c r="W78" i="33"/>
  <c r="AG78" i="33" s="1"/>
  <c r="S78" i="33"/>
  <c r="V78" i="33"/>
  <c r="AF78" i="33" s="1"/>
  <c r="U79" i="33"/>
  <c r="AE79" i="33" s="1"/>
  <c r="AG80" i="33"/>
  <c r="AC80" i="33"/>
  <c r="AE81" i="33"/>
  <c r="T82" i="33"/>
  <c r="AD82" i="33" s="1"/>
  <c r="Y82" i="33"/>
  <c r="AI82" i="33" s="1"/>
  <c r="S83" i="33"/>
  <c r="X83" i="33"/>
  <c r="AH83" i="33" s="1"/>
  <c r="AH84" i="33"/>
  <c r="AC85" i="33"/>
  <c r="AC87" i="33"/>
  <c r="AG89" i="33"/>
  <c r="AC93" i="33"/>
  <c r="AC95" i="33"/>
  <c r="AC101" i="33"/>
  <c r="AC103" i="33"/>
  <c r="AC109" i="33"/>
  <c r="AC111" i="33"/>
  <c r="AG113" i="33"/>
  <c r="AC117" i="33"/>
  <c r="AC119" i="33"/>
  <c r="AC125" i="33"/>
  <c r="AC127" i="33"/>
  <c r="AG129" i="33"/>
  <c r="AC133" i="33"/>
  <c r="AC135" i="33"/>
  <c r="AC141" i="33"/>
  <c r="AC143" i="33"/>
  <c r="AG145" i="33"/>
  <c r="AC149" i="33"/>
  <c r="AC151" i="33"/>
  <c r="AG153" i="33"/>
  <c r="AC157" i="33"/>
  <c r="AC159" i="33"/>
  <c r="AG163" i="33"/>
  <c r="AC165" i="33"/>
  <c r="AC167" i="33"/>
  <c r="AC173" i="33"/>
  <c r="AC175" i="33"/>
  <c r="AG179" i="33"/>
  <c r="AC181" i="33"/>
  <c r="AC183" i="33"/>
  <c r="AC189" i="33"/>
  <c r="AC191" i="33"/>
  <c r="AG195" i="33"/>
  <c r="AC197" i="33"/>
  <c r="AC199" i="33"/>
  <c r="AC205" i="33"/>
  <c r="AC207" i="33"/>
  <c r="AC213" i="33"/>
  <c r="AC215" i="33"/>
  <c r="AC221" i="33"/>
  <c r="AC223" i="33"/>
  <c r="AG227" i="33"/>
  <c r="AC229" i="33"/>
  <c r="AC231" i="33"/>
  <c r="AC237" i="33"/>
  <c r="AC239" i="33"/>
  <c r="AG241" i="33"/>
  <c r="AC245" i="33"/>
  <c r="AC247" i="33"/>
  <c r="AC253" i="33"/>
  <c r="AC255" i="33"/>
  <c r="AC261" i="33"/>
  <c r="AC263" i="33"/>
  <c r="AG267" i="33"/>
  <c r="AC269" i="33"/>
  <c r="AC271" i="33"/>
  <c r="AG273" i="33"/>
  <c r="AC277" i="33"/>
  <c r="AC279" i="33"/>
  <c r="AG283" i="33"/>
  <c r="AC285" i="33"/>
  <c r="AC287" i="33"/>
  <c r="AC293" i="33"/>
  <c r="AC295" i="33"/>
  <c r="X6" i="33"/>
  <c r="W7" i="33"/>
  <c r="X9" i="33"/>
  <c r="T9" i="33"/>
  <c r="AD9" i="33" s="1"/>
  <c r="V9" i="33"/>
  <c r="U10" i="33"/>
  <c r="AE10" i="33" s="1"/>
  <c r="AB10" i="33" s="1"/>
  <c r="T11" i="33"/>
  <c r="AD11" i="33" s="1"/>
  <c r="Y11" i="33"/>
  <c r="X14" i="33"/>
  <c r="W15" i="33"/>
  <c r="X17" i="33"/>
  <c r="AH17" i="33" s="1"/>
  <c r="T17" i="33"/>
  <c r="AD17" i="33" s="1"/>
  <c r="V17" i="33"/>
  <c r="AF17" i="33" s="1"/>
  <c r="AG17" i="33"/>
  <c r="U18" i="33"/>
  <c r="AE18" i="33" s="1"/>
  <c r="T19" i="33"/>
  <c r="AD19" i="33" s="1"/>
  <c r="Y19" i="33"/>
  <c r="AI19" i="33" s="1"/>
  <c r="AD20" i="33"/>
  <c r="AI20" i="33"/>
  <c r="AI21" i="33"/>
  <c r="X22" i="33"/>
  <c r="AH22" i="33" s="1"/>
  <c r="W23" i="33"/>
  <c r="AG23" i="33" s="1"/>
  <c r="X25" i="33"/>
  <c r="AH25" i="33" s="1"/>
  <c r="T25" i="33"/>
  <c r="AD25" i="33" s="1"/>
  <c r="V25" i="33"/>
  <c r="AF25" i="33" s="1"/>
  <c r="U26" i="33"/>
  <c r="AE26" i="33" s="1"/>
  <c r="T27" i="33"/>
  <c r="AD27" i="33" s="1"/>
  <c r="Y27" i="33"/>
  <c r="AI27" i="33" s="1"/>
  <c r="AI29" i="33"/>
  <c r="X30" i="33"/>
  <c r="AH30" i="33" s="1"/>
  <c r="W31" i="33"/>
  <c r="AG31" i="33" s="1"/>
  <c r="X33" i="33"/>
  <c r="AH33" i="33" s="1"/>
  <c r="T33" i="33"/>
  <c r="AD33" i="33" s="1"/>
  <c r="V33" i="33"/>
  <c r="AF33" i="33" s="1"/>
  <c r="AG33" i="33"/>
  <c r="U34" i="33"/>
  <c r="AE34" i="33" s="1"/>
  <c r="T35" i="33"/>
  <c r="AD35" i="33" s="1"/>
  <c r="Y35" i="33"/>
  <c r="AI35" i="33" s="1"/>
  <c r="AD36" i="33"/>
  <c r="AI36" i="33"/>
  <c r="AI37" i="33"/>
  <c r="X38" i="33"/>
  <c r="AH38" i="33" s="1"/>
  <c r="W39" i="33"/>
  <c r="AG39" i="33" s="1"/>
  <c r="AF40" i="33"/>
  <c r="X41" i="33"/>
  <c r="AH41" i="33" s="1"/>
  <c r="T41" i="33"/>
  <c r="AD41" i="33" s="1"/>
  <c r="V41" i="33"/>
  <c r="AF41" i="33" s="1"/>
  <c r="AG41" i="33"/>
  <c r="U42" i="33"/>
  <c r="AE42" i="33" s="1"/>
  <c r="T43" i="33"/>
  <c r="AD43" i="33" s="1"/>
  <c r="Y43" i="33"/>
  <c r="AI43" i="33" s="1"/>
  <c r="AD44" i="33"/>
  <c r="AI44" i="33"/>
  <c r="AI45" i="33"/>
  <c r="X46" i="33"/>
  <c r="AH46" i="33" s="1"/>
  <c r="W47" i="33"/>
  <c r="AG47" i="33" s="1"/>
  <c r="X49" i="33"/>
  <c r="AH49" i="33" s="1"/>
  <c r="T49" i="33"/>
  <c r="AD49" i="33" s="1"/>
  <c r="V49" i="33"/>
  <c r="AF49" i="33" s="1"/>
  <c r="U50" i="33"/>
  <c r="AE50" i="33" s="1"/>
  <c r="T51" i="33"/>
  <c r="AD51" i="33" s="1"/>
  <c r="Y51" i="33"/>
  <c r="AI51" i="33" s="1"/>
  <c r="AD52" i="33"/>
  <c r="AI52" i="33"/>
  <c r="X54" i="33"/>
  <c r="AH54" i="33" s="1"/>
  <c r="W55" i="33"/>
  <c r="AG55" i="33" s="1"/>
  <c r="X57" i="33"/>
  <c r="AH57" i="33" s="1"/>
  <c r="T57" i="33"/>
  <c r="AD57" i="33" s="1"/>
  <c r="V57" i="33"/>
  <c r="AF57" i="33" s="1"/>
  <c r="U58" i="33"/>
  <c r="AE58" i="33" s="1"/>
  <c r="T59" i="33"/>
  <c r="AD59" i="33" s="1"/>
  <c r="Y59" i="33"/>
  <c r="AI59" i="33" s="1"/>
  <c r="AD61" i="33"/>
  <c r="AI61" i="33"/>
  <c r="X62" i="33"/>
  <c r="AH62" i="33" s="1"/>
  <c r="W63" i="33"/>
  <c r="AG63" i="33" s="1"/>
  <c r="X65" i="33"/>
  <c r="AH65" i="33" s="1"/>
  <c r="T65" i="33"/>
  <c r="AD65" i="33" s="1"/>
  <c r="V65" i="33"/>
  <c r="AF65" i="33" s="1"/>
  <c r="AG65" i="33"/>
  <c r="U66" i="33"/>
  <c r="AE66" i="33" s="1"/>
  <c r="T67" i="33"/>
  <c r="AD67" i="33" s="1"/>
  <c r="Y67" i="33"/>
  <c r="AI67" i="33" s="1"/>
  <c r="X70" i="33"/>
  <c r="AH70" i="33" s="1"/>
  <c r="W71" i="33"/>
  <c r="AG71" i="33" s="1"/>
  <c r="AF72" i="33"/>
  <c r="X73" i="33"/>
  <c r="AH73" i="33" s="1"/>
  <c r="T73" i="33"/>
  <c r="AD73" i="33" s="1"/>
  <c r="V73" i="33"/>
  <c r="AF73" i="33" s="1"/>
  <c r="U74" i="33"/>
  <c r="AE74" i="33" s="1"/>
  <c r="T75" i="33"/>
  <c r="AD75" i="33" s="1"/>
  <c r="Y75" i="33"/>
  <c r="AI75" i="33" s="1"/>
  <c r="AD76" i="33"/>
  <c r="AD77" i="33"/>
  <c r="AI77" i="33"/>
  <c r="X78" i="33"/>
  <c r="AH78" i="33" s="1"/>
  <c r="W79" i="33"/>
  <c r="AG79" i="33" s="1"/>
  <c r="X81" i="33"/>
  <c r="AH81" i="33" s="1"/>
  <c r="T81" i="33"/>
  <c r="AD81" i="33" s="1"/>
  <c r="V81" i="33"/>
  <c r="AF81" i="33" s="1"/>
  <c r="AG81" i="33"/>
  <c r="U82" i="33"/>
  <c r="AE82" i="33" s="1"/>
  <c r="T83" i="33"/>
  <c r="AD83" i="33" s="1"/>
  <c r="Y83" i="33"/>
  <c r="AI83" i="33" s="1"/>
  <c r="AD84" i="33"/>
  <c r="AI84" i="33"/>
  <c r="AE85" i="33"/>
  <c r="AG86" i="33"/>
  <c r="AC86" i="33"/>
  <c r="AD86" i="33"/>
  <c r="V87" i="33"/>
  <c r="AF87" i="33" s="1"/>
  <c r="X87" i="33"/>
  <c r="AH87" i="33" s="1"/>
  <c r="T87" i="33"/>
  <c r="AD87" i="33" s="1"/>
  <c r="W87" i="33"/>
  <c r="AG87" i="33" s="1"/>
  <c r="AE87" i="33"/>
  <c r="AG88" i="33"/>
  <c r="AC88" i="33"/>
  <c r="AI89" i="33"/>
  <c r="AI91" i="33"/>
  <c r="X93" i="33"/>
  <c r="AH93" i="33" s="1"/>
  <c r="T93" i="33"/>
  <c r="AD93" i="33" s="1"/>
  <c r="V93" i="33"/>
  <c r="AF93" i="33" s="1"/>
  <c r="W93" i="33"/>
  <c r="AG93" i="33" s="1"/>
  <c r="AC94" i="33"/>
  <c r="AD94" i="33"/>
  <c r="V95" i="33"/>
  <c r="AF95" i="33" s="1"/>
  <c r="X95" i="33"/>
  <c r="AH95" i="33" s="1"/>
  <c r="T95" i="33"/>
  <c r="AD95" i="33" s="1"/>
  <c r="W95" i="33"/>
  <c r="AG95" i="33" s="1"/>
  <c r="AE95" i="33"/>
  <c r="AG96" i="33"/>
  <c r="AC96" i="33"/>
  <c r="AH96" i="33"/>
  <c r="AI97" i="33"/>
  <c r="X101" i="33"/>
  <c r="AH101" i="33" s="1"/>
  <c r="T101" i="33"/>
  <c r="AD101" i="33" s="1"/>
  <c r="V101" i="33"/>
  <c r="AF101" i="33" s="1"/>
  <c r="W101" i="33"/>
  <c r="AG101" i="33" s="1"/>
  <c r="AE101" i="33"/>
  <c r="AG102" i="33"/>
  <c r="AC102" i="33"/>
  <c r="AD102" i="33"/>
  <c r="V103" i="33"/>
  <c r="AF103" i="33" s="1"/>
  <c r="X103" i="33"/>
  <c r="AH103" i="33" s="1"/>
  <c r="T103" i="33"/>
  <c r="AD103" i="33" s="1"/>
  <c r="W103" i="33"/>
  <c r="AG103" i="33" s="1"/>
  <c r="AE103" i="33"/>
  <c r="AG104" i="33"/>
  <c r="AC104" i="33"/>
  <c r="AI105" i="33"/>
  <c r="X109" i="33"/>
  <c r="AH109" i="33" s="1"/>
  <c r="T109" i="33"/>
  <c r="AD109" i="33" s="1"/>
  <c r="V109" i="33"/>
  <c r="AF109" i="33" s="1"/>
  <c r="W109" i="33"/>
  <c r="AG109" i="33" s="1"/>
  <c r="AE109" i="33"/>
  <c r="AG110" i="33"/>
  <c r="AC110" i="33"/>
  <c r="V111" i="33"/>
  <c r="AF111" i="33" s="1"/>
  <c r="X111" i="33"/>
  <c r="AH111" i="33" s="1"/>
  <c r="T111" i="33"/>
  <c r="AD111" i="33" s="1"/>
  <c r="W111" i="33"/>
  <c r="AG111" i="33" s="1"/>
  <c r="AE111" i="33"/>
  <c r="AC112" i="33"/>
  <c r="AI112" i="33"/>
  <c r="AH112" i="33"/>
  <c r="AI113" i="33"/>
  <c r="AI115" i="33"/>
  <c r="X117" i="33"/>
  <c r="AH117" i="33" s="1"/>
  <c r="T117" i="33"/>
  <c r="AD117" i="33" s="1"/>
  <c r="V117" i="33"/>
  <c r="AF117" i="33" s="1"/>
  <c r="W117" i="33"/>
  <c r="AG117" i="33" s="1"/>
  <c r="AC118" i="33"/>
  <c r="AD118" i="33"/>
  <c r="V119" i="33"/>
  <c r="AF119" i="33" s="1"/>
  <c r="X119" i="33"/>
  <c r="AH119" i="33" s="1"/>
  <c r="T119" i="33"/>
  <c r="AD119" i="33" s="1"/>
  <c r="W119" i="33"/>
  <c r="AG119" i="33" s="1"/>
  <c r="AE119" i="33"/>
  <c r="AC120" i="33"/>
  <c r="AI120" i="33"/>
  <c r="AI121" i="33"/>
  <c r="AI123" i="33"/>
  <c r="X125" i="33"/>
  <c r="AH125" i="33" s="1"/>
  <c r="T125" i="33"/>
  <c r="AD125" i="33" s="1"/>
  <c r="V125" i="33"/>
  <c r="AF125" i="33" s="1"/>
  <c r="W125" i="33"/>
  <c r="AG125" i="33" s="1"/>
  <c r="AE125" i="33"/>
  <c r="AG126" i="33"/>
  <c r="AC126" i="33"/>
  <c r="AD126" i="33"/>
  <c r="V127" i="33"/>
  <c r="AF127" i="33" s="1"/>
  <c r="X127" i="33"/>
  <c r="AH127" i="33" s="1"/>
  <c r="T127" i="33"/>
  <c r="AD127" i="33" s="1"/>
  <c r="W127" i="33"/>
  <c r="AG127" i="33" s="1"/>
  <c r="AE127" i="33"/>
  <c r="AC128" i="33"/>
  <c r="AI128" i="33"/>
  <c r="AH128" i="33"/>
  <c r="AI131" i="33"/>
  <c r="X133" i="33"/>
  <c r="AH133" i="33" s="1"/>
  <c r="T133" i="33"/>
  <c r="AD133" i="33" s="1"/>
  <c r="V133" i="33"/>
  <c r="AF133" i="33" s="1"/>
  <c r="W133" i="33"/>
  <c r="AG133" i="33" s="1"/>
  <c r="AG134" i="33"/>
  <c r="AC134" i="33"/>
  <c r="AD134" i="33"/>
  <c r="V135" i="33"/>
  <c r="AF135" i="33" s="1"/>
  <c r="X135" i="33"/>
  <c r="AH135" i="33" s="1"/>
  <c r="T135" i="33"/>
  <c r="AD135" i="33" s="1"/>
  <c r="W135" i="33"/>
  <c r="AG135" i="33" s="1"/>
  <c r="AG136" i="33"/>
  <c r="AC136" i="33"/>
  <c r="AH136" i="33"/>
  <c r="AI139" i="33"/>
  <c r="X141" i="33"/>
  <c r="AH141" i="33" s="1"/>
  <c r="T141" i="33"/>
  <c r="AD141" i="33" s="1"/>
  <c r="V141" i="33"/>
  <c r="AF141" i="33" s="1"/>
  <c r="W141" i="33"/>
  <c r="AG141" i="33" s="1"/>
  <c r="AC142" i="33"/>
  <c r="AD142" i="33"/>
  <c r="V143" i="33"/>
  <c r="AF143" i="33" s="1"/>
  <c r="X143" i="33"/>
  <c r="AH143" i="33" s="1"/>
  <c r="T143" i="33"/>
  <c r="AD143" i="33" s="1"/>
  <c r="W143" i="33"/>
  <c r="AG143" i="33" s="1"/>
  <c r="AE143" i="33"/>
  <c r="AG144" i="33"/>
  <c r="AC144" i="33"/>
  <c r="AI145" i="33"/>
  <c r="X149" i="33"/>
  <c r="AH149" i="33" s="1"/>
  <c r="T149" i="33"/>
  <c r="AD149" i="33" s="1"/>
  <c r="V149" i="33"/>
  <c r="AF149" i="33" s="1"/>
  <c r="W149" i="33"/>
  <c r="AG149" i="33" s="1"/>
  <c r="AG150" i="33"/>
  <c r="AC150" i="33"/>
  <c r="AD150" i="33"/>
  <c r="V151" i="33"/>
  <c r="AF151" i="33" s="1"/>
  <c r="X151" i="33"/>
  <c r="AH151" i="33" s="1"/>
  <c r="T151" i="33"/>
  <c r="AD151" i="33" s="1"/>
  <c r="W151" i="33"/>
  <c r="AG151" i="33" s="1"/>
  <c r="AG152" i="33"/>
  <c r="AC152" i="33"/>
  <c r="AI152" i="33"/>
  <c r="AI155" i="33"/>
  <c r="X157" i="33"/>
  <c r="AH157" i="33" s="1"/>
  <c r="T157" i="33"/>
  <c r="AD157" i="33" s="1"/>
  <c r="V157" i="33"/>
  <c r="AF157" i="33" s="1"/>
  <c r="W157" i="33"/>
  <c r="AG157" i="33" s="1"/>
  <c r="AE157" i="33"/>
  <c r="AG158" i="33"/>
  <c r="AC158" i="33"/>
  <c r="V159" i="33"/>
  <c r="AF159" i="33" s="1"/>
  <c r="X159" i="33"/>
  <c r="AH159" i="33" s="1"/>
  <c r="T159" i="33"/>
  <c r="AD159" i="33" s="1"/>
  <c r="W159" i="33"/>
  <c r="AG159" i="33" s="1"/>
  <c r="AC160" i="33"/>
  <c r="AH160" i="33"/>
  <c r="AI161" i="33"/>
  <c r="AI163" i="33"/>
  <c r="X165" i="33"/>
  <c r="AH165" i="33" s="1"/>
  <c r="T165" i="33"/>
  <c r="AD165" i="33" s="1"/>
  <c r="V165" i="33"/>
  <c r="AF165" i="33" s="1"/>
  <c r="W165" i="33"/>
  <c r="AG165" i="33" s="1"/>
  <c r="AG166" i="33"/>
  <c r="AC166" i="33"/>
  <c r="V167" i="33"/>
  <c r="AF167" i="33" s="1"/>
  <c r="X167" i="33"/>
  <c r="AH167" i="33" s="1"/>
  <c r="T167" i="33"/>
  <c r="AD167" i="33" s="1"/>
  <c r="W167" i="33"/>
  <c r="AG167" i="33" s="1"/>
  <c r="AE167" i="33"/>
  <c r="AG168" i="33"/>
  <c r="AC168" i="33"/>
  <c r="AI168" i="33"/>
  <c r="AH168" i="33"/>
  <c r="AI171" i="33"/>
  <c r="X173" i="33"/>
  <c r="AH173" i="33" s="1"/>
  <c r="T173" i="33"/>
  <c r="AD173" i="33" s="1"/>
  <c r="V173" i="33"/>
  <c r="AF173" i="33" s="1"/>
  <c r="W173" i="33"/>
  <c r="AG173" i="33" s="1"/>
  <c r="AE173" i="33"/>
  <c r="AC174" i="33"/>
  <c r="AD174" i="33"/>
  <c r="V175" i="33"/>
  <c r="AF175" i="33" s="1"/>
  <c r="X175" i="33"/>
  <c r="AH175" i="33" s="1"/>
  <c r="T175" i="33"/>
  <c r="AD175" i="33" s="1"/>
  <c r="W175" i="33"/>
  <c r="AG175" i="33" s="1"/>
  <c r="AE175" i="33"/>
  <c r="AG176" i="33"/>
  <c r="AC176" i="33"/>
  <c r="AI177" i="33"/>
  <c r="AI179" i="33"/>
  <c r="X181" i="33"/>
  <c r="AH181" i="33" s="1"/>
  <c r="T181" i="33"/>
  <c r="AD181" i="33" s="1"/>
  <c r="V181" i="33"/>
  <c r="AF181" i="33" s="1"/>
  <c r="W181" i="33"/>
  <c r="AG181" i="33" s="1"/>
  <c r="AC182" i="33"/>
  <c r="AD182" i="33"/>
  <c r="V183" i="33"/>
  <c r="AF183" i="33" s="1"/>
  <c r="X183" i="33"/>
  <c r="AH183" i="33" s="1"/>
  <c r="T183" i="33"/>
  <c r="AD183" i="33" s="1"/>
  <c r="W183" i="33"/>
  <c r="AG183" i="33" s="1"/>
  <c r="AE183" i="33"/>
  <c r="AG184" i="33"/>
  <c r="AC184" i="33"/>
  <c r="AH184" i="33"/>
  <c r="AI185" i="33"/>
  <c r="AI187" i="33"/>
  <c r="X189" i="33"/>
  <c r="AH189" i="33" s="1"/>
  <c r="T189" i="33"/>
  <c r="AD189" i="33" s="1"/>
  <c r="V189" i="33"/>
  <c r="AF189" i="33" s="1"/>
  <c r="W189" i="33"/>
  <c r="AG189" i="33" s="1"/>
  <c r="AC190" i="33"/>
  <c r="AD190" i="33"/>
  <c r="V191" i="33"/>
  <c r="AF191" i="33" s="1"/>
  <c r="X191" i="33"/>
  <c r="AH191" i="33" s="1"/>
  <c r="T191" i="33"/>
  <c r="AD191" i="33" s="1"/>
  <c r="W191" i="33"/>
  <c r="AG191" i="33" s="1"/>
  <c r="AG192" i="33"/>
  <c r="AC192" i="33"/>
  <c r="AH192" i="33"/>
  <c r="AI195" i="33"/>
  <c r="X197" i="33"/>
  <c r="AH197" i="33" s="1"/>
  <c r="T197" i="33"/>
  <c r="AD197" i="33" s="1"/>
  <c r="V197" i="33"/>
  <c r="AF197" i="33" s="1"/>
  <c r="W197" i="33"/>
  <c r="AG197" i="33" s="1"/>
  <c r="AG198" i="33"/>
  <c r="AC198" i="33"/>
  <c r="AD198" i="33"/>
  <c r="V199" i="33"/>
  <c r="AF199" i="33" s="1"/>
  <c r="X199" i="33"/>
  <c r="AH199" i="33" s="1"/>
  <c r="T199" i="33"/>
  <c r="AD199" i="33" s="1"/>
  <c r="W199" i="33"/>
  <c r="AG199" i="33" s="1"/>
  <c r="AE199" i="33"/>
  <c r="AC200" i="33"/>
  <c r="AI200" i="33"/>
  <c r="AH200" i="33"/>
  <c r="AI201" i="33"/>
  <c r="AI203" i="33"/>
  <c r="X205" i="33"/>
  <c r="AH205" i="33" s="1"/>
  <c r="T205" i="33"/>
  <c r="AD205" i="33" s="1"/>
  <c r="V205" i="33"/>
  <c r="AF205" i="33" s="1"/>
  <c r="W205" i="33"/>
  <c r="AG205" i="33" s="1"/>
  <c r="AE205" i="33"/>
  <c r="AG206" i="33"/>
  <c r="AC206" i="33"/>
  <c r="V207" i="33"/>
  <c r="AF207" i="33" s="1"/>
  <c r="X207" i="33"/>
  <c r="AH207" i="33" s="1"/>
  <c r="T207" i="33"/>
  <c r="AD207" i="33" s="1"/>
  <c r="W207" i="33"/>
  <c r="AG207" i="33" s="1"/>
  <c r="AC208" i="33"/>
  <c r="AI208" i="33"/>
  <c r="AI209" i="33"/>
  <c r="X213" i="33"/>
  <c r="AH213" i="33" s="1"/>
  <c r="T213" i="33"/>
  <c r="AD213" i="33" s="1"/>
  <c r="V213" i="33"/>
  <c r="AF213" i="33" s="1"/>
  <c r="W213" i="33"/>
  <c r="AG213" i="33" s="1"/>
  <c r="AE213" i="33"/>
  <c r="AG214" i="33"/>
  <c r="AC214" i="33"/>
  <c r="AD214" i="33"/>
  <c r="V215" i="33"/>
  <c r="AF215" i="33" s="1"/>
  <c r="X215" i="33"/>
  <c r="AH215" i="33" s="1"/>
  <c r="T215" i="33"/>
  <c r="AD215" i="33" s="1"/>
  <c r="W215" i="33"/>
  <c r="AG215" i="33" s="1"/>
  <c r="AG216" i="33"/>
  <c r="AC216" i="33"/>
  <c r="AI216" i="33"/>
  <c r="AI217" i="33"/>
  <c r="AI219" i="33"/>
  <c r="X221" i="33"/>
  <c r="AH221" i="33" s="1"/>
  <c r="T221" i="33"/>
  <c r="AD221" i="33" s="1"/>
  <c r="V221" i="33"/>
  <c r="AF221" i="33" s="1"/>
  <c r="W221" i="33"/>
  <c r="AG221" i="33" s="1"/>
  <c r="AE221" i="33"/>
  <c r="AG222" i="33"/>
  <c r="AC222" i="33"/>
  <c r="V223" i="33"/>
  <c r="AF223" i="33" s="1"/>
  <c r="X223" i="33"/>
  <c r="AH223" i="33" s="1"/>
  <c r="T223" i="33"/>
  <c r="AD223" i="33" s="1"/>
  <c r="W223" i="33"/>
  <c r="AG223" i="33" s="1"/>
  <c r="AE223" i="33"/>
  <c r="AC224" i="33"/>
  <c r="AH224" i="33"/>
  <c r="AI225" i="33"/>
  <c r="AI227" i="33"/>
  <c r="X229" i="33"/>
  <c r="AH229" i="33" s="1"/>
  <c r="T229" i="33"/>
  <c r="AD229" i="33" s="1"/>
  <c r="V229" i="33"/>
  <c r="AF229" i="33" s="1"/>
  <c r="W229" i="33"/>
  <c r="AG229" i="33" s="1"/>
  <c r="AG230" i="33"/>
  <c r="AC230" i="33"/>
  <c r="V231" i="33"/>
  <c r="AF231" i="33" s="1"/>
  <c r="X231" i="33"/>
  <c r="AH231" i="33" s="1"/>
  <c r="T231" i="33"/>
  <c r="AD231" i="33" s="1"/>
  <c r="W231" i="33"/>
  <c r="AG231" i="33" s="1"/>
  <c r="AE231" i="33"/>
  <c r="AG232" i="33"/>
  <c r="AC232" i="33"/>
  <c r="AI233" i="33"/>
  <c r="AI235" i="33"/>
  <c r="X237" i="33"/>
  <c r="AH237" i="33" s="1"/>
  <c r="T237" i="33"/>
  <c r="AD237" i="33" s="1"/>
  <c r="V237" i="33"/>
  <c r="AF237" i="33" s="1"/>
  <c r="W237" i="33"/>
  <c r="AG237" i="33" s="1"/>
  <c r="AE237" i="33"/>
  <c r="AG238" i="33"/>
  <c r="AC238" i="33"/>
  <c r="AD238" i="33"/>
  <c r="V239" i="33"/>
  <c r="AF239" i="33" s="1"/>
  <c r="X239" i="33"/>
  <c r="AH239" i="33" s="1"/>
  <c r="T239" i="33"/>
  <c r="AD239" i="33" s="1"/>
  <c r="W239" i="33"/>
  <c r="AG239" i="33" s="1"/>
  <c r="AE239" i="33"/>
  <c r="AC240" i="33"/>
  <c r="AI240" i="33"/>
  <c r="AH240" i="33"/>
  <c r="AI243" i="33"/>
  <c r="X245" i="33"/>
  <c r="AH245" i="33" s="1"/>
  <c r="T245" i="33"/>
  <c r="AD245" i="33" s="1"/>
  <c r="V245" i="33"/>
  <c r="AF245" i="33" s="1"/>
  <c r="W245" i="33"/>
  <c r="AG245" i="33" s="1"/>
  <c r="AE245" i="33"/>
  <c r="AC246" i="33"/>
  <c r="AD246" i="33"/>
  <c r="V247" i="33"/>
  <c r="AF247" i="33" s="1"/>
  <c r="X247" i="33"/>
  <c r="AH247" i="33" s="1"/>
  <c r="T247" i="33"/>
  <c r="AD247" i="33" s="1"/>
  <c r="W247" i="33"/>
  <c r="AG247" i="33" s="1"/>
  <c r="AE247" i="33"/>
  <c r="AG248" i="33"/>
  <c r="AC248" i="33"/>
  <c r="AI249" i="33"/>
  <c r="X253" i="33"/>
  <c r="AH253" i="33" s="1"/>
  <c r="T253" i="33"/>
  <c r="AD253" i="33" s="1"/>
  <c r="V253" i="33"/>
  <c r="AF253" i="33" s="1"/>
  <c r="W253" i="33"/>
  <c r="AG253" i="33" s="1"/>
  <c r="AE253" i="33"/>
  <c r="AC254" i="33"/>
  <c r="AD254" i="33"/>
  <c r="V255" i="33"/>
  <c r="AF255" i="33" s="1"/>
  <c r="X255" i="33"/>
  <c r="AH255" i="33" s="1"/>
  <c r="T255" i="33"/>
  <c r="AD255" i="33" s="1"/>
  <c r="W255" i="33"/>
  <c r="AG255" i="33" s="1"/>
  <c r="AE255" i="33"/>
  <c r="AG256" i="33"/>
  <c r="AC256" i="33"/>
  <c r="AI256" i="33"/>
  <c r="AI257" i="33"/>
  <c r="AI259" i="33"/>
  <c r="X261" i="33"/>
  <c r="AH261" i="33" s="1"/>
  <c r="T261" i="33"/>
  <c r="AD261" i="33" s="1"/>
  <c r="V261" i="33"/>
  <c r="AF261" i="33" s="1"/>
  <c r="W261" i="33"/>
  <c r="AG261" i="33" s="1"/>
  <c r="AE261" i="33"/>
  <c r="AG262" i="33"/>
  <c r="AC262" i="33"/>
  <c r="V263" i="33"/>
  <c r="AF263" i="33" s="1"/>
  <c r="X263" i="33"/>
  <c r="AH263" i="33" s="1"/>
  <c r="T263" i="33"/>
  <c r="AD263" i="33" s="1"/>
  <c r="W263" i="33"/>
  <c r="AG263" i="33" s="1"/>
  <c r="AE263" i="33"/>
  <c r="AC264" i="33"/>
  <c r="AH264" i="33"/>
  <c r="AI265" i="33"/>
  <c r="X269" i="33"/>
  <c r="AH269" i="33" s="1"/>
  <c r="T269" i="33"/>
  <c r="AD269" i="33" s="1"/>
  <c r="V269" i="33"/>
  <c r="AF269" i="33" s="1"/>
  <c r="W269" i="33"/>
  <c r="AG269" i="33" s="1"/>
  <c r="AE269" i="33"/>
  <c r="AG270" i="33"/>
  <c r="AC270" i="33"/>
  <c r="AD270" i="33"/>
  <c r="V271" i="33"/>
  <c r="AF271" i="33" s="1"/>
  <c r="X271" i="33"/>
  <c r="AH271" i="33" s="1"/>
  <c r="T271" i="33"/>
  <c r="AD271" i="33" s="1"/>
  <c r="W271" i="33"/>
  <c r="AG271" i="33" s="1"/>
  <c r="AG272" i="33"/>
  <c r="AC272" i="33"/>
  <c r="AI272" i="33"/>
  <c r="AH272" i="33"/>
  <c r="AI273" i="33"/>
  <c r="AI275" i="33"/>
  <c r="X277" i="33"/>
  <c r="AH277" i="33" s="1"/>
  <c r="T277" i="33"/>
  <c r="AD277" i="33" s="1"/>
  <c r="V277" i="33"/>
  <c r="AF277" i="33" s="1"/>
  <c r="W277" i="33"/>
  <c r="AG277" i="33" s="1"/>
  <c r="AE277" i="33"/>
  <c r="AC278" i="33"/>
  <c r="AD278" i="33"/>
  <c r="V279" i="33"/>
  <c r="AF279" i="33" s="1"/>
  <c r="X279" i="33"/>
  <c r="AH279" i="33" s="1"/>
  <c r="T279" i="33"/>
  <c r="AD279" i="33" s="1"/>
  <c r="W279" i="33"/>
  <c r="AG279" i="33" s="1"/>
  <c r="AG280" i="33"/>
  <c r="AC280" i="33"/>
  <c r="AI280" i="33"/>
  <c r="AI283" i="33"/>
  <c r="X285" i="33"/>
  <c r="AH285" i="33" s="1"/>
  <c r="T285" i="33"/>
  <c r="AD285" i="33" s="1"/>
  <c r="V285" i="33"/>
  <c r="AF285" i="33" s="1"/>
  <c r="W285" i="33"/>
  <c r="AG285" i="33" s="1"/>
  <c r="AE285" i="33"/>
  <c r="AG286" i="33"/>
  <c r="AC286" i="33"/>
  <c r="AD286" i="33"/>
  <c r="V287" i="33"/>
  <c r="AF287" i="33" s="1"/>
  <c r="X287" i="33"/>
  <c r="AH287" i="33" s="1"/>
  <c r="T287" i="33"/>
  <c r="AD287" i="33" s="1"/>
  <c r="W287" i="33"/>
  <c r="AG287" i="33" s="1"/>
  <c r="AE287" i="33"/>
  <c r="AG288" i="33"/>
  <c r="AC288" i="33"/>
  <c r="AI288" i="33"/>
  <c r="AH288" i="33"/>
  <c r="AI291" i="33"/>
  <c r="X293" i="33"/>
  <c r="AH293" i="33" s="1"/>
  <c r="T293" i="33"/>
  <c r="AD293" i="33" s="1"/>
  <c r="V293" i="33"/>
  <c r="AF293" i="33" s="1"/>
  <c r="W293" i="33"/>
  <c r="AG293" i="33" s="1"/>
  <c r="AE293" i="33"/>
  <c r="AG294" i="33"/>
  <c r="AC294" i="33"/>
  <c r="V295" i="33"/>
  <c r="AF295" i="33" s="1"/>
  <c r="X295" i="33"/>
  <c r="AH295" i="33" s="1"/>
  <c r="T295" i="33"/>
  <c r="AD295" i="33" s="1"/>
  <c r="W295" i="33"/>
  <c r="AG295" i="33" s="1"/>
  <c r="AE295" i="33"/>
  <c r="AG296" i="33"/>
  <c r="AC296" i="33"/>
  <c r="AI297" i="33"/>
  <c r="AI299" i="33"/>
  <c r="U86" i="33"/>
  <c r="AE86" i="33" s="1"/>
  <c r="Y86" i="33"/>
  <c r="AI86" i="33" s="1"/>
  <c r="U90" i="33"/>
  <c r="AE90" i="33" s="1"/>
  <c r="Y90" i="33"/>
  <c r="AI90" i="33" s="1"/>
  <c r="U94" i="33"/>
  <c r="AE94" i="33" s="1"/>
  <c r="Y94" i="33"/>
  <c r="AI94" i="33" s="1"/>
  <c r="U98" i="33"/>
  <c r="AE98" i="33" s="1"/>
  <c r="Y98" i="33"/>
  <c r="AI98" i="33" s="1"/>
  <c r="U102" i="33"/>
  <c r="AE102" i="33" s="1"/>
  <c r="Y102" i="33"/>
  <c r="AI102" i="33" s="1"/>
  <c r="U106" i="33"/>
  <c r="AE106" i="33" s="1"/>
  <c r="Y106" i="33"/>
  <c r="AI106" i="33" s="1"/>
  <c r="U110" i="33"/>
  <c r="AE110" i="33" s="1"/>
  <c r="Y110" i="33"/>
  <c r="AI110" i="33" s="1"/>
  <c r="U114" i="33"/>
  <c r="AE114" i="33" s="1"/>
  <c r="Y114" i="33"/>
  <c r="AI114" i="33" s="1"/>
  <c r="U118" i="33"/>
  <c r="AE118" i="33" s="1"/>
  <c r="Y118" i="33"/>
  <c r="AI118" i="33" s="1"/>
  <c r="U122" i="33"/>
  <c r="AE122" i="33" s="1"/>
  <c r="Y122" i="33"/>
  <c r="AI122" i="33" s="1"/>
  <c r="U126" i="33"/>
  <c r="AE126" i="33" s="1"/>
  <c r="Y126" i="33"/>
  <c r="AI126" i="33" s="1"/>
  <c r="U130" i="33"/>
  <c r="AE130" i="33" s="1"/>
  <c r="Y130" i="33"/>
  <c r="AI130" i="33" s="1"/>
  <c r="U134" i="33"/>
  <c r="AE134" i="33" s="1"/>
  <c r="Y134" i="33"/>
  <c r="AI134" i="33" s="1"/>
  <c r="U138" i="33"/>
  <c r="AE138" i="33" s="1"/>
  <c r="Y138" i="33"/>
  <c r="AI138" i="33" s="1"/>
  <c r="U142" i="33"/>
  <c r="AE142" i="33" s="1"/>
  <c r="Y142" i="33"/>
  <c r="AI142" i="33" s="1"/>
  <c r="U146" i="33"/>
  <c r="AE146" i="33" s="1"/>
  <c r="Y146" i="33"/>
  <c r="AI146" i="33" s="1"/>
  <c r="U150" i="33"/>
  <c r="AE150" i="33" s="1"/>
  <c r="Y150" i="33"/>
  <c r="AI150" i="33" s="1"/>
  <c r="U154" i="33"/>
  <c r="AE154" i="33" s="1"/>
  <c r="Y154" i="33"/>
  <c r="AI154" i="33" s="1"/>
  <c r="U158" i="33"/>
  <c r="AE158" i="33" s="1"/>
  <c r="Y158" i="33"/>
  <c r="AI158" i="33" s="1"/>
  <c r="U162" i="33"/>
  <c r="AE162" i="33" s="1"/>
  <c r="Y162" i="33"/>
  <c r="AI162" i="33" s="1"/>
  <c r="U166" i="33"/>
  <c r="AE166" i="33" s="1"/>
  <c r="Y166" i="33"/>
  <c r="AI166" i="33" s="1"/>
  <c r="U170" i="33"/>
  <c r="AE170" i="33" s="1"/>
  <c r="Y170" i="33"/>
  <c r="AI170" i="33" s="1"/>
  <c r="U174" i="33"/>
  <c r="AE174" i="33" s="1"/>
  <c r="Y174" i="33"/>
  <c r="AI174" i="33" s="1"/>
  <c r="U178" i="33"/>
  <c r="AE178" i="33" s="1"/>
  <c r="Y178" i="33"/>
  <c r="AI178" i="33" s="1"/>
  <c r="U182" i="33"/>
  <c r="AE182" i="33" s="1"/>
  <c r="Y182" i="33"/>
  <c r="AI182" i="33" s="1"/>
  <c r="U186" i="33"/>
  <c r="AE186" i="33" s="1"/>
  <c r="Y186" i="33"/>
  <c r="AI186" i="33" s="1"/>
  <c r="U190" i="33"/>
  <c r="AE190" i="33" s="1"/>
  <c r="Y190" i="33"/>
  <c r="AI190" i="33" s="1"/>
  <c r="U194" i="33"/>
  <c r="AE194" i="33" s="1"/>
  <c r="Y194" i="33"/>
  <c r="AI194" i="33" s="1"/>
  <c r="U198" i="33"/>
  <c r="AE198" i="33" s="1"/>
  <c r="Y198" i="33"/>
  <c r="AI198" i="33" s="1"/>
  <c r="U202" i="33"/>
  <c r="AE202" i="33" s="1"/>
  <c r="Y202" i="33"/>
  <c r="AI202" i="33" s="1"/>
  <c r="U206" i="33"/>
  <c r="AE206" i="33" s="1"/>
  <c r="Y206" i="33"/>
  <c r="AI206" i="33" s="1"/>
  <c r="U210" i="33"/>
  <c r="AE210" i="33" s="1"/>
  <c r="Y210" i="33"/>
  <c r="AI210" i="33" s="1"/>
  <c r="U214" i="33"/>
  <c r="AE214" i="33" s="1"/>
  <c r="Y214" i="33"/>
  <c r="AI214" i="33" s="1"/>
  <c r="U218" i="33"/>
  <c r="AE218" i="33" s="1"/>
  <c r="Y218" i="33"/>
  <c r="AI218" i="33" s="1"/>
  <c r="U222" i="33"/>
  <c r="AE222" i="33" s="1"/>
  <c r="Y222" i="33"/>
  <c r="AI222" i="33" s="1"/>
  <c r="U226" i="33"/>
  <c r="AE226" i="33" s="1"/>
  <c r="Y226" i="33"/>
  <c r="AI226" i="33" s="1"/>
  <c r="U230" i="33"/>
  <c r="AE230" i="33" s="1"/>
  <c r="Y230" i="33"/>
  <c r="AI230" i="33" s="1"/>
  <c r="U234" i="33"/>
  <c r="AE234" i="33" s="1"/>
  <c r="Y234" i="33"/>
  <c r="AI234" i="33" s="1"/>
  <c r="U238" i="33"/>
  <c r="AE238" i="33" s="1"/>
  <c r="Y238" i="33"/>
  <c r="AI238" i="33" s="1"/>
  <c r="U242" i="33"/>
  <c r="AE242" i="33" s="1"/>
  <c r="Y242" i="33"/>
  <c r="AI242" i="33" s="1"/>
  <c r="U246" i="33"/>
  <c r="AE246" i="33" s="1"/>
  <c r="Y246" i="33"/>
  <c r="AI246" i="33" s="1"/>
  <c r="U250" i="33"/>
  <c r="AE250" i="33" s="1"/>
  <c r="Y250" i="33"/>
  <c r="AI250" i="33" s="1"/>
  <c r="U254" i="33"/>
  <c r="AE254" i="33" s="1"/>
  <c r="Y254" i="33"/>
  <c r="AI254" i="33" s="1"/>
  <c r="U258" i="33"/>
  <c r="AE258" i="33" s="1"/>
  <c r="Y258" i="33"/>
  <c r="AI258" i="33" s="1"/>
  <c r="U262" i="33"/>
  <c r="AE262" i="33" s="1"/>
  <c r="Y262" i="33"/>
  <c r="AI262" i="33" s="1"/>
  <c r="U266" i="33"/>
  <c r="AE266" i="33" s="1"/>
  <c r="Y266" i="33"/>
  <c r="AI266" i="33" s="1"/>
  <c r="U270" i="33"/>
  <c r="AE270" i="33" s="1"/>
  <c r="Y270" i="33"/>
  <c r="AI270" i="33" s="1"/>
  <c r="U274" i="33"/>
  <c r="AE274" i="33" s="1"/>
  <c r="Y274" i="33"/>
  <c r="AI274" i="33" s="1"/>
  <c r="U278" i="33"/>
  <c r="AE278" i="33" s="1"/>
  <c r="Y278" i="33"/>
  <c r="AI278" i="33" s="1"/>
  <c r="U282" i="33"/>
  <c r="AE282" i="33" s="1"/>
  <c r="Y282" i="33"/>
  <c r="AI282" i="33" s="1"/>
  <c r="U286" i="33"/>
  <c r="AE286" i="33" s="1"/>
  <c r="Y286" i="33"/>
  <c r="AI286" i="33" s="1"/>
  <c r="U290" i="33"/>
  <c r="AE290" i="33" s="1"/>
  <c r="Y290" i="33"/>
  <c r="AI290" i="33" s="1"/>
  <c r="U294" i="33"/>
  <c r="AE294" i="33" s="1"/>
  <c r="Y294" i="33"/>
  <c r="AI294" i="33" s="1"/>
  <c r="U298" i="33"/>
  <c r="AE298" i="33" s="1"/>
  <c r="Y298" i="33"/>
  <c r="AI298" i="33" s="1"/>
  <c r="U8" i="33"/>
  <c r="AE8" i="33" s="1"/>
  <c r="AB8" i="33" s="1"/>
  <c r="H11" i="32" s="1"/>
  <c r="U12" i="33"/>
  <c r="AE12" i="33" s="1"/>
  <c r="AB12" i="33" s="1"/>
  <c r="U16" i="33"/>
  <c r="AE16" i="33" s="1"/>
  <c r="U20" i="33"/>
  <c r="AE20" i="33" s="1"/>
  <c r="U24" i="33"/>
  <c r="AE24" i="33" s="1"/>
  <c r="U28" i="33"/>
  <c r="AE28" i="33" s="1"/>
  <c r="U32" i="33"/>
  <c r="AE32" i="33" s="1"/>
  <c r="U36" i="33"/>
  <c r="AE36" i="33" s="1"/>
  <c r="U40" i="33"/>
  <c r="AE40" i="33" s="1"/>
  <c r="U44" i="33"/>
  <c r="AE44" i="33" s="1"/>
  <c r="U48" i="33"/>
  <c r="AE48" i="33" s="1"/>
  <c r="U52" i="33"/>
  <c r="AE52" i="33" s="1"/>
  <c r="U56" i="33"/>
  <c r="AE56" i="33" s="1"/>
  <c r="U60" i="33"/>
  <c r="AE60" i="33" s="1"/>
  <c r="U64" i="33"/>
  <c r="AE64" i="33" s="1"/>
  <c r="U68" i="33"/>
  <c r="AE68" i="33" s="1"/>
  <c r="U72" i="33"/>
  <c r="AE72" i="33" s="1"/>
  <c r="U76" i="33"/>
  <c r="AE76" i="33" s="1"/>
  <c r="U80" i="33"/>
  <c r="AE80" i="33" s="1"/>
  <c r="U84" i="33"/>
  <c r="AE84" i="33" s="1"/>
  <c r="S86" i="33"/>
  <c r="U88" i="33"/>
  <c r="AE88" i="33" s="1"/>
  <c r="S90" i="33"/>
  <c r="U92" i="33"/>
  <c r="AE92" i="33" s="1"/>
  <c r="S94" i="33"/>
  <c r="U96" i="33"/>
  <c r="AE96" i="33" s="1"/>
  <c r="S98" i="33"/>
  <c r="U100" i="33"/>
  <c r="AE100" i="33" s="1"/>
  <c r="S102" i="33"/>
  <c r="U104" i="33"/>
  <c r="AE104" i="33" s="1"/>
  <c r="S106" i="33"/>
  <c r="U108" i="33"/>
  <c r="AE108" i="33" s="1"/>
  <c r="S110" i="33"/>
  <c r="U112" i="33"/>
  <c r="AE112" i="33" s="1"/>
  <c r="S114" i="33"/>
  <c r="U116" i="33"/>
  <c r="AE116" i="33" s="1"/>
  <c r="S118" i="33"/>
  <c r="U120" i="33"/>
  <c r="AE120" i="33" s="1"/>
  <c r="S122" i="33"/>
  <c r="U124" i="33"/>
  <c r="AE124" i="33" s="1"/>
  <c r="S126" i="33"/>
  <c r="U128" i="33"/>
  <c r="AE128" i="33" s="1"/>
  <c r="S130" i="33"/>
  <c r="U132" i="33"/>
  <c r="AE132" i="33" s="1"/>
  <c r="S134" i="33"/>
  <c r="U136" i="33"/>
  <c r="AE136" i="33" s="1"/>
  <c r="S138" i="33"/>
  <c r="U140" i="33"/>
  <c r="AE140" i="33" s="1"/>
  <c r="S142" i="33"/>
  <c r="U144" i="33"/>
  <c r="AE144" i="33" s="1"/>
  <c r="S146" i="33"/>
  <c r="U148" i="33"/>
  <c r="AE148" i="33" s="1"/>
  <c r="S150" i="33"/>
  <c r="U152" i="33"/>
  <c r="AE152" i="33" s="1"/>
  <c r="S154" i="33"/>
  <c r="U156" i="33"/>
  <c r="AE156" i="33" s="1"/>
  <c r="S158" i="33"/>
  <c r="U160" i="33"/>
  <c r="AE160" i="33" s="1"/>
  <c r="S162" i="33"/>
  <c r="U164" i="33"/>
  <c r="AE164" i="33" s="1"/>
  <c r="S166" i="33"/>
  <c r="U168" i="33"/>
  <c r="AE168" i="33" s="1"/>
  <c r="S170" i="33"/>
  <c r="U172" i="33"/>
  <c r="AE172" i="33" s="1"/>
  <c r="S174" i="33"/>
  <c r="U176" i="33"/>
  <c r="AE176" i="33" s="1"/>
  <c r="S178" i="33"/>
  <c r="U180" i="33"/>
  <c r="AE180" i="33" s="1"/>
  <c r="S182" i="33"/>
  <c r="U184" i="33"/>
  <c r="AE184" i="33" s="1"/>
  <c r="S186" i="33"/>
  <c r="U188" i="33"/>
  <c r="AE188" i="33" s="1"/>
  <c r="S190" i="33"/>
  <c r="U192" i="33"/>
  <c r="AE192" i="33" s="1"/>
  <c r="S194" i="33"/>
  <c r="U196" i="33"/>
  <c r="AE196" i="33" s="1"/>
  <c r="S198" i="33"/>
  <c r="U200" i="33"/>
  <c r="AE200" i="33" s="1"/>
  <c r="S202" i="33"/>
  <c r="U204" i="33"/>
  <c r="AE204" i="33" s="1"/>
  <c r="S206" i="33"/>
  <c r="U208" i="33"/>
  <c r="AE208" i="33" s="1"/>
  <c r="S210" i="33"/>
  <c r="U212" i="33"/>
  <c r="AE212" i="33" s="1"/>
  <c r="S214" i="33"/>
  <c r="U216" i="33"/>
  <c r="AE216" i="33" s="1"/>
  <c r="S218" i="33"/>
  <c r="U220" i="33"/>
  <c r="AE220" i="33" s="1"/>
  <c r="S222" i="33"/>
  <c r="U224" i="33"/>
  <c r="AE224" i="33" s="1"/>
  <c r="S226" i="33"/>
  <c r="U228" i="33"/>
  <c r="AE228" i="33" s="1"/>
  <c r="S230" i="33"/>
  <c r="U232" i="33"/>
  <c r="AE232" i="33" s="1"/>
  <c r="S234" i="33"/>
  <c r="U236" i="33"/>
  <c r="AE236" i="33" s="1"/>
  <c r="S238" i="33"/>
  <c r="U240" i="33"/>
  <c r="AE240" i="33" s="1"/>
  <c r="S242" i="33"/>
  <c r="U244" i="33"/>
  <c r="AE244" i="33" s="1"/>
  <c r="S246" i="33"/>
  <c r="U248" i="33"/>
  <c r="AE248" i="33" s="1"/>
  <c r="S250" i="33"/>
  <c r="U252" i="33"/>
  <c r="AE252" i="33" s="1"/>
  <c r="S254" i="33"/>
  <c r="U256" i="33"/>
  <c r="AE256" i="33" s="1"/>
  <c r="S258" i="33"/>
  <c r="U260" i="33"/>
  <c r="AE260" i="33" s="1"/>
  <c r="S262" i="33"/>
  <c r="U264" i="33"/>
  <c r="AE264" i="33" s="1"/>
  <c r="S266" i="33"/>
  <c r="U268" i="33"/>
  <c r="AE268" i="33" s="1"/>
  <c r="S270" i="33"/>
  <c r="U272" i="33"/>
  <c r="AE272" i="33" s="1"/>
  <c r="S274" i="33"/>
  <c r="U276" i="33"/>
  <c r="AE276" i="33" s="1"/>
  <c r="S278" i="33"/>
  <c r="U280" i="33"/>
  <c r="AE280" i="33" s="1"/>
  <c r="S282" i="33"/>
  <c r="U284" i="33"/>
  <c r="AE284" i="33" s="1"/>
  <c r="S286" i="33"/>
  <c r="U288" i="33"/>
  <c r="AE288" i="33" s="1"/>
  <c r="S290" i="33"/>
  <c r="U292" i="33"/>
  <c r="AE292" i="33" s="1"/>
  <c r="S294" i="33"/>
  <c r="U296" i="33"/>
  <c r="AE296" i="33" s="1"/>
  <c r="S298" i="33"/>
  <c r="U300" i="33"/>
  <c r="AE300" i="33" s="1"/>
  <c r="DN6" i="34"/>
  <c r="EE6" i="34"/>
  <c r="EJ6" i="34"/>
  <c r="EN6" i="34"/>
  <c r="N6" i="34"/>
  <c r="AQ6" i="34"/>
  <c r="BU6" i="34"/>
  <c r="CY6" i="34"/>
  <c r="EA6" i="34"/>
  <c r="D6" i="34"/>
  <c r="Q25" i="34"/>
  <c r="Y25" i="34"/>
  <c r="BY25" i="34"/>
  <c r="CG25" i="34"/>
  <c r="CN44" i="34"/>
  <c r="CR44" i="34"/>
  <c r="CV44" i="34"/>
  <c r="AB44" i="34"/>
  <c r="DN44" i="34"/>
  <c r="F6" i="34"/>
  <c r="AC6" i="34"/>
  <c r="AH6" i="34"/>
  <c r="AM6" i="34"/>
  <c r="AV6" i="34"/>
  <c r="BO6" i="34"/>
  <c r="BY6" i="34"/>
  <c r="CC6" i="34"/>
  <c r="CG6" i="34"/>
  <c r="CR6" i="34"/>
  <c r="EG6" i="34"/>
  <c r="AB11" i="34"/>
  <c r="CJ11" i="34"/>
  <c r="BJ25" i="34"/>
  <c r="BA63" i="34"/>
  <c r="BE63" i="34"/>
  <c r="EO82" i="34"/>
  <c r="U82" i="34"/>
  <c r="CC82" i="34"/>
  <c r="DG82" i="34"/>
  <c r="AJ101" i="34"/>
  <c r="BD6" i="34"/>
  <c r="BM6" i="34"/>
  <c r="CK6" i="34"/>
  <c r="CP6" i="34"/>
  <c r="CU6" i="34"/>
  <c r="DD6" i="34"/>
  <c r="DL6" i="34"/>
  <c r="DS6" i="34"/>
  <c r="EL6" i="34"/>
  <c r="AB7" i="34"/>
  <c r="CJ7" i="34"/>
  <c r="AC25" i="34"/>
  <c r="AL25" i="34"/>
  <c r="CA25" i="34"/>
  <c r="CK25" i="34"/>
  <c r="CT25" i="34"/>
  <c r="EI25" i="34"/>
  <c r="G26" i="34"/>
  <c r="G25" i="34" s="1"/>
  <c r="BN26" i="34"/>
  <c r="BN25" i="34" s="1"/>
  <c r="DT26" i="34"/>
  <c r="DT25" i="34" s="1"/>
  <c r="AS44" i="34"/>
  <c r="AX44" i="34"/>
  <c r="V101" i="34"/>
  <c r="DG6" i="34"/>
  <c r="AD25" i="34"/>
  <c r="AI25" i="34"/>
  <c r="AM25" i="34"/>
  <c r="AV25" i="34"/>
  <c r="AZ25" i="34"/>
  <c r="BD25" i="34"/>
  <c r="O44" i="34"/>
  <c r="S44" i="34"/>
  <c r="X44" i="34"/>
  <c r="AG44" i="34"/>
  <c r="CS44" i="34"/>
  <c r="CW44" i="34"/>
  <c r="EB44" i="34"/>
  <c r="EH44" i="34"/>
  <c r="EL44" i="34"/>
  <c r="DN63" i="34"/>
  <c r="DC82" i="34"/>
  <c r="J120" i="34"/>
  <c r="R120" i="34"/>
  <c r="S41" i="35"/>
  <c r="O41" i="35"/>
  <c r="Q41" i="35"/>
  <c r="P41" i="35"/>
  <c r="R41" i="35"/>
  <c r="N41" i="35"/>
  <c r="M41" i="35"/>
  <c r="CL25" i="34"/>
  <c r="CQ25" i="34"/>
  <c r="CU25" i="34"/>
  <c r="DD25" i="34"/>
  <c r="DH25" i="34"/>
  <c r="DL25" i="34"/>
  <c r="EF25" i="34"/>
  <c r="EJ25" i="34"/>
  <c r="EN25" i="34"/>
  <c r="D44" i="34"/>
  <c r="H44" i="34"/>
  <c r="L44" i="34"/>
  <c r="CZ44" i="34"/>
  <c r="DE44" i="34"/>
  <c r="DJ44" i="34"/>
  <c r="DQ44" i="34"/>
  <c r="DU44" i="34"/>
  <c r="DY44" i="34"/>
  <c r="EO44" i="34"/>
  <c r="DW101" i="34"/>
  <c r="E82" i="34"/>
  <c r="BG82" i="34"/>
  <c r="BL82" i="34"/>
  <c r="DK82" i="34"/>
  <c r="DO82" i="34"/>
  <c r="DR82" i="34"/>
  <c r="AJ87" i="34"/>
  <c r="CR87" i="34"/>
  <c r="EG87" i="34"/>
  <c r="Z101" i="34"/>
  <c r="DA101" i="34"/>
  <c r="P42" i="35"/>
  <c r="O42" i="35"/>
  <c r="R42" i="35"/>
  <c r="S42" i="35"/>
  <c r="M42" i="35"/>
  <c r="N42" i="35"/>
  <c r="I82" i="34"/>
  <c r="M82" i="34"/>
  <c r="Q82" i="34"/>
  <c r="BP82" i="34"/>
  <c r="BT82" i="34"/>
  <c r="BY82" i="34"/>
  <c r="DV82" i="34"/>
  <c r="DZ82" i="34"/>
  <c r="G83" i="34"/>
  <c r="AJ83" i="34"/>
  <c r="BN83" i="34"/>
  <c r="CR83" i="34"/>
  <c r="DT83" i="34"/>
  <c r="EG83" i="34"/>
  <c r="BS101" i="34"/>
  <c r="CB101" i="34"/>
  <c r="EO120" i="34"/>
  <c r="U121" i="34"/>
  <c r="P46" i="35"/>
  <c r="Q46" i="35"/>
  <c r="N46" i="35"/>
  <c r="O46" i="35"/>
  <c r="R46" i="35"/>
  <c r="P54" i="35"/>
  <c r="R54" i="35"/>
  <c r="M54" i="35"/>
  <c r="O54" i="35"/>
  <c r="S54" i="35"/>
  <c r="Q54" i="35"/>
  <c r="V120" i="34"/>
  <c r="Z120" i="34"/>
  <c r="AN120" i="34"/>
  <c r="J27" i="35"/>
  <c r="P33" i="35"/>
  <c r="P32" i="35" s="1"/>
  <c r="O33" i="35"/>
  <c r="O32" i="35" s="1"/>
  <c r="Q33" i="35"/>
  <c r="Q32" i="35" s="1"/>
  <c r="N33" i="35"/>
  <c r="R44" i="35"/>
  <c r="N44" i="35"/>
  <c r="S44" i="35"/>
  <c r="M44" i="35"/>
  <c r="Q44" i="35"/>
  <c r="R60" i="35"/>
  <c r="N60" i="35"/>
  <c r="Q60" i="35"/>
  <c r="P60" i="35"/>
  <c r="M60" i="35"/>
  <c r="C120" i="34"/>
  <c r="S120" i="34"/>
  <c r="BP120" i="34"/>
  <c r="S33" i="35"/>
  <c r="S32" i="35" s="1"/>
  <c r="O44" i="35"/>
  <c r="R52" i="35"/>
  <c r="N52" i="35"/>
  <c r="P52" i="35"/>
  <c r="S52" i="35"/>
  <c r="M52" i="35"/>
  <c r="P58" i="35"/>
  <c r="S58" i="35"/>
  <c r="N58" i="35"/>
  <c r="Q58" i="35"/>
  <c r="M58" i="35"/>
  <c r="O58" i="35"/>
  <c r="O60" i="35"/>
  <c r="AD120" i="34"/>
  <c r="AI120" i="34"/>
  <c r="AM120" i="34"/>
  <c r="AV120" i="34"/>
  <c r="AZ120" i="34"/>
  <c r="BD120" i="34"/>
  <c r="R35" i="35"/>
  <c r="N35" i="35"/>
  <c r="O35" i="35"/>
  <c r="S36" i="35"/>
  <c r="O36" i="35"/>
  <c r="N36" i="35"/>
  <c r="M37" i="35"/>
  <c r="R37" i="35"/>
  <c r="S45" i="35"/>
  <c r="O45" i="35"/>
  <c r="R45" i="35"/>
  <c r="M45" i="35"/>
  <c r="P45" i="35"/>
  <c r="S53" i="35"/>
  <c r="O53" i="35"/>
  <c r="P53" i="35"/>
  <c r="Q53" i="35"/>
  <c r="S57" i="35"/>
  <c r="O57" i="35"/>
  <c r="P57" i="35"/>
  <c r="N57" i="35"/>
  <c r="R57" i="35"/>
  <c r="R39" i="35"/>
  <c r="N39" i="35"/>
  <c r="O39" i="35"/>
  <c r="R40" i="35"/>
  <c r="N40" i="35"/>
  <c r="Q40" i="35"/>
  <c r="O40" i="35"/>
  <c r="R56" i="35"/>
  <c r="N56" i="35"/>
  <c r="P56" i="35"/>
  <c r="S56" i="35"/>
  <c r="Q56" i="35"/>
  <c r="S61" i="35"/>
  <c r="O61" i="35"/>
  <c r="Q61" i="35"/>
  <c r="R61" i="35"/>
  <c r="N61" i="35"/>
  <c r="M34" i="35"/>
  <c r="M38" i="35"/>
  <c r="R48" i="35"/>
  <c r="N48" i="35"/>
  <c r="O48" i="35"/>
  <c r="S49" i="35"/>
  <c r="O49" i="35"/>
  <c r="N49" i="35"/>
  <c r="M50" i="35"/>
  <c r="R50" i="35"/>
  <c r="M43" i="35"/>
  <c r="M47" i="35"/>
  <c r="M51" i="35"/>
  <c r="M55" i="35"/>
  <c r="M59" i="35"/>
  <c r="A1" i="25"/>
  <c r="A1" i="21"/>
  <c r="A1" i="17"/>
  <c r="A28" i="31"/>
  <c r="A1" i="26"/>
  <c r="A1" i="29"/>
  <c r="A1" i="28"/>
  <c r="C12" i="25"/>
  <c r="B12" i="25"/>
  <c r="H132" i="23"/>
  <c r="H131" i="23"/>
  <c r="H130" i="23"/>
  <c r="H129" i="23"/>
  <c r="H128" i="23"/>
  <c r="H127" i="23"/>
  <c r="H126" i="23"/>
  <c r="H125" i="23"/>
  <c r="H124" i="23"/>
  <c r="H123" i="23"/>
  <c r="H122" i="23"/>
  <c r="H121" i="23"/>
  <c r="H120" i="23"/>
  <c r="H119" i="23"/>
  <c r="H118" i="23"/>
  <c r="H117" i="23"/>
  <c r="H116" i="23"/>
  <c r="H115" i="23"/>
  <c r="H114" i="23"/>
  <c r="H113" i="23"/>
  <c r="E132" i="23"/>
  <c r="E131" i="23"/>
  <c r="E130" i="23"/>
  <c r="E129" i="23"/>
  <c r="E128" i="23"/>
  <c r="E127" i="23"/>
  <c r="E126" i="23"/>
  <c r="E125" i="23"/>
  <c r="E124" i="23"/>
  <c r="E123" i="23"/>
  <c r="E122" i="23"/>
  <c r="E121" i="23"/>
  <c r="E120" i="23"/>
  <c r="E119" i="23"/>
  <c r="E118" i="23"/>
  <c r="E117" i="23"/>
  <c r="E116" i="23"/>
  <c r="E115" i="23"/>
  <c r="E114" i="23"/>
  <c r="J137" i="21"/>
  <c r="J136" i="21"/>
  <c r="J135" i="21"/>
  <c r="J134" i="21"/>
  <c r="J133" i="21"/>
  <c r="J132" i="21"/>
  <c r="J131" i="21"/>
  <c r="J130" i="21"/>
  <c r="J129" i="21"/>
  <c r="J128" i="21"/>
  <c r="J127" i="21"/>
  <c r="J126" i="21"/>
  <c r="J125" i="21"/>
  <c r="J124" i="21"/>
  <c r="J123" i="21"/>
  <c r="J122" i="21"/>
  <c r="J121" i="21"/>
  <c r="J120" i="21"/>
  <c r="J119" i="21"/>
  <c r="J118" i="21"/>
  <c r="G137" i="21"/>
  <c r="G136" i="21"/>
  <c r="G135" i="21"/>
  <c r="G134" i="21"/>
  <c r="G133" i="21"/>
  <c r="G132" i="21"/>
  <c r="G131" i="21"/>
  <c r="G130" i="21"/>
  <c r="G129" i="21"/>
  <c r="G128" i="21"/>
  <c r="G127" i="21"/>
  <c r="G126" i="21"/>
  <c r="G125" i="21"/>
  <c r="G124" i="21"/>
  <c r="G123" i="21"/>
  <c r="G122" i="21"/>
  <c r="G121" i="21"/>
  <c r="G120" i="21"/>
  <c r="G119" i="21"/>
  <c r="F115" i="21"/>
  <c r="E115" i="21"/>
  <c r="H132" i="20"/>
  <c r="H131" i="20"/>
  <c r="H130" i="20"/>
  <c r="H129" i="20"/>
  <c r="H128" i="20"/>
  <c r="H127" i="20"/>
  <c r="H126" i="20"/>
  <c r="H125" i="20"/>
  <c r="H124" i="20"/>
  <c r="H123" i="20"/>
  <c r="H122" i="20"/>
  <c r="H121" i="20"/>
  <c r="H120" i="20"/>
  <c r="H119" i="20"/>
  <c r="H118" i="20"/>
  <c r="H117" i="20"/>
  <c r="H116" i="20"/>
  <c r="H115" i="20"/>
  <c r="H114" i="20"/>
  <c r="H113" i="20"/>
  <c r="E132" i="20"/>
  <c r="E131" i="20"/>
  <c r="E130" i="20"/>
  <c r="E129" i="20"/>
  <c r="E128" i="20"/>
  <c r="E127" i="20"/>
  <c r="E126" i="20"/>
  <c r="E125" i="20"/>
  <c r="E124" i="20"/>
  <c r="E123" i="20"/>
  <c r="E122" i="20"/>
  <c r="E121" i="20"/>
  <c r="E120" i="20"/>
  <c r="E119" i="20"/>
  <c r="E118" i="20"/>
  <c r="E117" i="20"/>
  <c r="E116" i="20"/>
  <c r="E115" i="20"/>
  <c r="E114" i="20"/>
  <c r="J137" i="17"/>
  <c r="J136" i="17"/>
  <c r="J135" i="17"/>
  <c r="J134" i="17"/>
  <c r="J133" i="17"/>
  <c r="J132" i="17"/>
  <c r="J131" i="17"/>
  <c r="J130" i="17"/>
  <c r="J129" i="17"/>
  <c r="J128" i="17"/>
  <c r="J127" i="17"/>
  <c r="J126" i="17"/>
  <c r="J125" i="17"/>
  <c r="J124" i="17"/>
  <c r="J123" i="17"/>
  <c r="J122" i="17"/>
  <c r="J121" i="17"/>
  <c r="J120" i="17"/>
  <c r="J119" i="17"/>
  <c r="J118" i="17"/>
  <c r="F115" i="17"/>
  <c r="E115" i="17"/>
  <c r="G137" i="17"/>
  <c r="G136" i="17"/>
  <c r="G135" i="17"/>
  <c r="G134" i="17"/>
  <c r="G133" i="17"/>
  <c r="G132" i="17"/>
  <c r="G131" i="17"/>
  <c r="G130" i="17"/>
  <c r="G129" i="17"/>
  <c r="G128" i="17"/>
  <c r="G127" i="17"/>
  <c r="G126" i="17"/>
  <c r="G125" i="17"/>
  <c r="G124" i="17"/>
  <c r="G123" i="17"/>
  <c r="G122" i="17"/>
  <c r="G121" i="17"/>
  <c r="G120" i="17"/>
  <c r="G119" i="17"/>
  <c r="G118" i="17"/>
  <c r="C3" i="16"/>
  <c r="B13" i="16"/>
  <c r="B10" i="16"/>
  <c r="B7" i="16"/>
  <c r="A1" i="16"/>
  <c r="M32" i="35" l="1"/>
  <c r="N32" i="35"/>
  <c r="AE6" i="33"/>
  <c r="AB6" i="33" s="1"/>
  <c r="F11" i="32" s="1"/>
  <c r="F10" i="32" s="1"/>
  <c r="EA63" i="34"/>
  <c r="N63" i="34"/>
  <c r="AQ63" i="34"/>
  <c r="EG82" i="34"/>
  <c r="CJ120" i="34"/>
  <c r="AF12" i="33"/>
  <c r="AG12" i="33" s="1"/>
  <c r="AH12" i="33" s="1"/>
  <c r="AI12" i="33" s="1"/>
  <c r="AF8" i="33"/>
  <c r="AG8" i="33"/>
  <c r="AD5" i="33"/>
  <c r="AE5" i="33" s="1"/>
  <c r="AB5" i="33" s="1"/>
  <c r="E11" i="32" s="1"/>
  <c r="AI11" i="33"/>
  <c r="AF10" i="33"/>
  <c r="AG10" i="33" s="1"/>
  <c r="AH10" i="33" s="1"/>
  <c r="AI10" i="33" s="1"/>
  <c r="AG7" i="33"/>
  <c r="AH7" i="33" s="1"/>
  <c r="AI7" i="33" s="1"/>
  <c r="AF13" i="33"/>
  <c r="AG13" i="33" s="1"/>
  <c r="AH13" i="33" s="1"/>
  <c r="AI13" i="33" s="1"/>
  <c r="AG15" i="33"/>
  <c r="AH15" i="33" s="1"/>
  <c r="AI15" i="33" s="1"/>
  <c r="AG14" i="33"/>
  <c r="AH14" i="33" s="1"/>
  <c r="AI14" i="33" s="1"/>
  <c r="AD13" i="33"/>
  <c r="AE13" i="33" s="1"/>
  <c r="AB13" i="33" s="1"/>
  <c r="AA13" i="33" s="1"/>
  <c r="M4" i="32" s="1"/>
  <c r="M3" i="32" s="1"/>
  <c r="AE9" i="33"/>
  <c r="AB9" i="33" s="1"/>
  <c r="AA9" i="33" s="1"/>
  <c r="I4" i="32" s="1"/>
  <c r="I3" i="32" s="1"/>
  <c r="AH8" i="33"/>
  <c r="AI8" i="33" s="1"/>
  <c r="AF7" i="33"/>
  <c r="AA15" i="33"/>
  <c r="O4" i="32" s="1"/>
  <c r="O3" i="32" s="1"/>
  <c r="O11" i="32"/>
  <c r="AA14" i="33"/>
  <c r="N4" i="32" s="1"/>
  <c r="N3" i="32" s="1"/>
  <c r="AA12" i="33"/>
  <c r="L4" i="32" s="1"/>
  <c r="L3" i="32" s="1"/>
  <c r="L11" i="32"/>
  <c r="AA11" i="33"/>
  <c r="K4" i="32" s="1"/>
  <c r="K3" i="32" s="1"/>
  <c r="K11" i="32"/>
  <c r="AA10" i="33"/>
  <c r="J4" i="32" s="1"/>
  <c r="J3" i="32" s="1"/>
  <c r="J11" i="32"/>
  <c r="AA8" i="33"/>
  <c r="H4" i="32" s="1"/>
  <c r="H3" i="32" s="1"/>
  <c r="AA7" i="33"/>
  <c r="G4" i="32" s="1"/>
  <c r="G3" i="32" s="1"/>
  <c r="G11" i="32"/>
  <c r="K48" i="35"/>
  <c r="J48" i="35"/>
  <c r="K61" i="35"/>
  <c r="J61" i="35"/>
  <c r="J46" i="35"/>
  <c r="K46" i="35"/>
  <c r="J38" i="35"/>
  <c r="J9" i="32" s="1"/>
  <c r="K38" i="35"/>
  <c r="J13" i="32" s="1"/>
  <c r="K57" i="35"/>
  <c r="J57" i="35"/>
  <c r="K53" i="35"/>
  <c r="J53" i="35"/>
  <c r="K41" i="35"/>
  <c r="M13" i="32" s="1"/>
  <c r="J41" i="35"/>
  <c r="M9" i="32" s="1"/>
  <c r="J50" i="35"/>
  <c r="K50" i="35"/>
  <c r="K51" i="35"/>
  <c r="J51" i="35"/>
  <c r="K49" i="35"/>
  <c r="J49" i="35"/>
  <c r="K45" i="35"/>
  <c r="J45" i="35"/>
  <c r="K60" i="35"/>
  <c r="J60" i="35"/>
  <c r="K44" i="35"/>
  <c r="J44" i="35"/>
  <c r="K47" i="35"/>
  <c r="J47" i="35"/>
  <c r="K37" i="35"/>
  <c r="I13" i="32" s="1"/>
  <c r="J37" i="35"/>
  <c r="I9" i="32" s="1"/>
  <c r="K55" i="35"/>
  <c r="J55" i="35"/>
  <c r="K40" i="35"/>
  <c r="L13" i="32" s="1"/>
  <c r="J40" i="35"/>
  <c r="L9" i="32" s="1"/>
  <c r="K39" i="35"/>
  <c r="K13" i="32" s="1"/>
  <c r="J39" i="35"/>
  <c r="K9" i="32" s="1"/>
  <c r="K36" i="35"/>
  <c r="H13" i="32" s="1"/>
  <c r="H10" i="32" s="1"/>
  <c r="J36" i="35"/>
  <c r="H9" i="32" s="1"/>
  <c r="J58" i="35"/>
  <c r="K58" i="35"/>
  <c r="J54" i="35"/>
  <c r="K54" i="35"/>
  <c r="J42" i="35"/>
  <c r="N9" i="32" s="1"/>
  <c r="K42" i="35"/>
  <c r="N13" i="32" s="1"/>
  <c r="N10" i="32" s="1"/>
  <c r="K43" i="35"/>
  <c r="O13" i="32" s="1"/>
  <c r="J43" i="35"/>
  <c r="O9" i="32" s="1"/>
  <c r="D23" i="31"/>
  <c r="K35" i="35"/>
  <c r="G13" i="32" s="1"/>
  <c r="J35" i="35"/>
  <c r="G9" i="32" s="1"/>
  <c r="K33" i="35"/>
  <c r="J33" i="35"/>
  <c r="Z177" i="33"/>
  <c r="Z105" i="33"/>
  <c r="Z297" i="33"/>
  <c r="Z185" i="33"/>
  <c r="Z253" i="33"/>
  <c r="Z273" i="33"/>
  <c r="Z179" i="33"/>
  <c r="Z135" i="33"/>
  <c r="Z101" i="33"/>
  <c r="Z241" i="33"/>
  <c r="Z129" i="33"/>
  <c r="Z123" i="33"/>
  <c r="Z155" i="33"/>
  <c r="Z219" i="33"/>
  <c r="Z281" i="33"/>
  <c r="Z251" i="33"/>
  <c r="Z171" i="33"/>
  <c r="Z231" i="33"/>
  <c r="Z167" i="33"/>
  <c r="Z83" i="33"/>
  <c r="Z163" i="33"/>
  <c r="Z267" i="33"/>
  <c r="Z203" i="33"/>
  <c r="Z153" i="33"/>
  <c r="Z131" i="33"/>
  <c r="Z113" i="33"/>
  <c r="Z100" i="33"/>
  <c r="BN82" i="34"/>
  <c r="AY120" i="34"/>
  <c r="EN82" i="34"/>
  <c r="BF6" i="34"/>
  <c r="AB6" i="34"/>
  <c r="BF25" i="34"/>
  <c r="CY63" i="34"/>
  <c r="EN63" i="34"/>
  <c r="AY6" i="34"/>
  <c r="CR82" i="34"/>
  <c r="CJ25" i="34"/>
  <c r="DN25" i="34"/>
  <c r="DT82" i="34"/>
  <c r="G82" i="34"/>
  <c r="CJ6" i="34"/>
  <c r="CC120" i="34"/>
  <c r="DN120" i="34"/>
  <c r="CC101" i="34"/>
  <c r="CY44" i="34"/>
  <c r="U101" i="34"/>
  <c r="U120" i="34"/>
  <c r="CY101" i="34"/>
  <c r="BU44" i="34"/>
  <c r="AY63" i="34"/>
  <c r="EN101" i="34"/>
  <c r="AJ25" i="34"/>
  <c r="AB25" i="34"/>
  <c r="Z161" i="33"/>
  <c r="Z99" i="33"/>
  <c r="Z29" i="33"/>
  <c r="Z143" i="33"/>
  <c r="Z228" i="33"/>
  <c r="Z187" i="33"/>
  <c r="Z111" i="33"/>
  <c r="Z27" i="33"/>
  <c r="Z215" i="33"/>
  <c r="Z183" i="33"/>
  <c r="Z35" i="33"/>
  <c r="D8" i="32"/>
  <c r="Z289" i="33"/>
  <c r="Z299" i="33"/>
  <c r="Z227" i="33"/>
  <c r="Z271" i="33"/>
  <c r="Z239" i="33"/>
  <c r="Z119" i="33"/>
  <c r="Z87" i="33"/>
  <c r="Z70" i="33"/>
  <c r="Z263" i="33"/>
  <c r="Z247" i="33"/>
  <c r="Z75" i="33"/>
  <c r="Z291" i="33"/>
  <c r="Z225" i="33"/>
  <c r="Z293" i="33"/>
  <c r="Z229" i="33"/>
  <c r="Z209" i="33"/>
  <c r="Z260" i="33"/>
  <c r="Z292" i="33"/>
  <c r="Z233" i="33"/>
  <c r="Z211" i="33"/>
  <c r="Z243" i="33"/>
  <c r="Z89" i="33"/>
  <c r="Z132" i="33"/>
  <c r="Z199" i="33"/>
  <c r="Z103" i="33"/>
  <c r="Z145" i="33"/>
  <c r="Z283" i="33"/>
  <c r="Z265" i="33"/>
  <c r="Z217" i="33"/>
  <c r="Z147" i="33"/>
  <c r="Z115" i="33"/>
  <c r="Z55" i="33"/>
  <c r="Z235" i="33"/>
  <c r="Z104" i="33"/>
  <c r="Z261" i="33"/>
  <c r="Z221" i="33"/>
  <c r="Z213" i="33"/>
  <c r="Z133" i="33"/>
  <c r="Z93" i="33"/>
  <c r="Z67" i="33"/>
  <c r="Z44" i="33"/>
  <c r="Z41" i="33"/>
  <c r="Z17" i="33"/>
  <c r="Z193" i="33"/>
  <c r="Z195" i="33"/>
  <c r="Z69" i="33"/>
  <c r="Z63" i="33"/>
  <c r="Z181" i="33"/>
  <c r="Z169" i="33"/>
  <c r="Z175" i="33"/>
  <c r="Z165" i="33"/>
  <c r="Z117" i="33"/>
  <c r="Z59" i="33"/>
  <c r="Z51" i="33"/>
  <c r="Z249" i="33"/>
  <c r="Z201" i="33"/>
  <c r="Z285" i="33"/>
  <c r="Z277" i="33"/>
  <c r="Z207" i="33"/>
  <c r="Z197" i="33"/>
  <c r="Z157" i="33"/>
  <c r="Z149" i="33"/>
  <c r="Z43" i="33"/>
  <c r="Z259" i="33"/>
  <c r="Z106" i="33"/>
  <c r="Z37" i="33"/>
  <c r="Z31" i="33"/>
  <c r="Z300" i="33"/>
  <c r="Z236" i="33"/>
  <c r="Z172" i="33"/>
  <c r="Z288" i="33"/>
  <c r="Z256" i="33"/>
  <c r="Z224" i="33"/>
  <c r="Z192" i="33"/>
  <c r="Z160" i="33"/>
  <c r="Z128" i="33"/>
  <c r="Z96" i="33"/>
  <c r="Z49" i="33"/>
  <c r="Z78" i="33"/>
  <c r="Z108" i="33"/>
  <c r="Z170" i="33"/>
  <c r="Z80" i="33"/>
  <c r="Z33" i="33"/>
  <c r="Z22" i="33"/>
  <c r="Z272" i="33"/>
  <c r="Z240" i="33"/>
  <c r="Z208" i="33"/>
  <c r="Z168" i="33"/>
  <c r="Z144" i="33"/>
  <c r="Z112" i="33"/>
  <c r="Z88" i="33"/>
  <c r="Z287" i="33"/>
  <c r="Z255" i="33"/>
  <c r="Z223" i="33"/>
  <c r="Z191" i="33"/>
  <c r="Z159" i="33"/>
  <c r="Z127" i="33"/>
  <c r="Z95" i="33"/>
  <c r="D5" i="32"/>
  <c r="Z234" i="33"/>
  <c r="Z46" i="33"/>
  <c r="Z296" i="33"/>
  <c r="Z280" i="33"/>
  <c r="Z264" i="33"/>
  <c r="Z248" i="33"/>
  <c r="Z232" i="33"/>
  <c r="Z216" i="33"/>
  <c r="Z200" i="33"/>
  <c r="Z184" i="33"/>
  <c r="Z176" i="33"/>
  <c r="Z152" i="33"/>
  <c r="Z136" i="33"/>
  <c r="Z120" i="33"/>
  <c r="Z278" i="33"/>
  <c r="Z246" i="33"/>
  <c r="Z214" i="33"/>
  <c r="Z182" i="33"/>
  <c r="Z150" i="33"/>
  <c r="Z118" i="33"/>
  <c r="Z86" i="33"/>
  <c r="AJ82" i="34"/>
  <c r="Z284" i="33"/>
  <c r="Z276" i="33"/>
  <c r="Z268" i="33"/>
  <c r="Z252" i="33"/>
  <c r="Z244" i="33"/>
  <c r="Z220" i="33"/>
  <c r="Z212" i="33"/>
  <c r="Z204" i="33"/>
  <c r="Z196" i="33"/>
  <c r="Z188" i="33"/>
  <c r="Z180" i="33"/>
  <c r="Z164" i="33"/>
  <c r="Z156" i="33"/>
  <c r="Z148" i="33"/>
  <c r="Z140" i="33"/>
  <c r="Z124" i="33"/>
  <c r="Z116" i="33"/>
  <c r="Z92" i="33"/>
  <c r="Z269" i="33"/>
  <c r="Z237" i="33"/>
  <c r="Z205" i="33"/>
  <c r="Z173" i="33"/>
  <c r="Z141" i="33"/>
  <c r="Z109" i="33"/>
  <c r="Z81" i="33"/>
  <c r="Z76" i="33"/>
  <c r="Z73" i="33"/>
  <c r="Z298" i="33"/>
  <c r="Z65" i="33"/>
  <c r="Z54" i="33"/>
  <c r="Z48" i="33"/>
  <c r="Z295" i="33"/>
  <c r="Z286" i="33"/>
  <c r="Z254" i="33"/>
  <c r="Z245" i="33"/>
  <c r="Z222" i="33"/>
  <c r="Z190" i="33"/>
  <c r="Z158" i="33"/>
  <c r="Z126" i="33"/>
  <c r="Z94" i="33"/>
  <c r="Z68" i="33"/>
  <c r="Z53" i="33"/>
  <c r="Z36" i="33"/>
  <c r="Z19" i="33"/>
  <c r="Z45" i="33"/>
  <c r="Z282" i="33"/>
  <c r="Z218" i="33"/>
  <c r="Z154" i="33"/>
  <c r="Z90" i="33"/>
  <c r="Z56" i="33"/>
  <c r="Z24" i="33"/>
  <c r="Z294" i="33"/>
  <c r="Z262" i="33"/>
  <c r="Z230" i="33"/>
  <c r="Z198" i="33"/>
  <c r="Z189" i="33"/>
  <c r="Z166" i="33"/>
  <c r="Z134" i="33"/>
  <c r="Z125" i="33"/>
  <c r="Z102" i="33"/>
  <c r="Z60" i="33"/>
  <c r="Z28" i="33"/>
  <c r="Z21" i="33"/>
  <c r="Z266" i="33"/>
  <c r="Z202" i="33"/>
  <c r="Z138" i="33"/>
  <c r="Z79" i="33"/>
  <c r="Z47" i="33"/>
  <c r="Z279" i="33"/>
  <c r="Z270" i="33"/>
  <c r="Z238" i="33"/>
  <c r="Z206" i="33"/>
  <c r="Z174" i="33"/>
  <c r="Z151" i="33"/>
  <c r="Z142" i="33"/>
  <c r="Z110" i="33"/>
  <c r="Z84" i="33"/>
  <c r="Z57" i="33"/>
  <c r="Z52" i="33"/>
  <c r="Z25" i="33"/>
  <c r="Z20" i="33"/>
  <c r="Z82" i="33"/>
  <c r="Z74" i="33"/>
  <c r="Z66" i="33"/>
  <c r="Z58" i="33"/>
  <c r="Z50" i="33"/>
  <c r="Z42" i="33"/>
  <c r="Z34" i="33"/>
  <c r="Z26" i="33"/>
  <c r="Z18" i="33"/>
  <c r="Z77" i="33"/>
  <c r="Z250" i="33"/>
  <c r="Z186" i="33"/>
  <c r="Z122" i="33"/>
  <c r="Z71" i="33"/>
  <c r="Z39" i="33"/>
  <c r="Z23" i="33"/>
  <c r="Z16" i="33"/>
  <c r="Z72" i="33"/>
  <c r="Z40" i="33"/>
  <c r="Z38" i="33"/>
  <c r="Z85" i="33"/>
  <c r="Z61" i="33"/>
  <c r="Z290" i="33"/>
  <c r="Z274" i="33"/>
  <c r="Z258" i="33"/>
  <c r="Z242" i="33"/>
  <c r="Z226" i="33"/>
  <c r="Z210" i="33"/>
  <c r="Z194" i="33"/>
  <c r="Z178" i="33"/>
  <c r="Z162" i="33"/>
  <c r="Z146" i="33"/>
  <c r="Z130" i="33"/>
  <c r="Z114" i="33"/>
  <c r="Z98" i="33"/>
  <c r="Z64" i="33"/>
  <c r="Z32" i="33"/>
  <c r="Z30" i="33"/>
  <c r="D12" i="32"/>
  <c r="Z62" i="33"/>
  <c r="B11" i="29"/>
  <c r="D22" i="31" s="1"/>
  <c r="AA6" i="33" l="1"/>
  <c r="F4" i="32" s="1"/>
  <c r="F3" i="32" s="1"/>
  <c r="E9" i="32"/>
  <c r="D9" i="32" s="1"/>
  <c r="J32" i="35"/>
  <c r="E13" i="32"/>
  <c r="E10" i="32" s="1"/>
  <c r="K32" i="35"/>
  <c r="AF6" i="33"/>
  <c r="AG6" i="33" s="1"/>
  <c r="AH6" i="33" s="1"/>
  <c r="AI6" i="33" s="1"/>
  <c r="K10" i="32"/>
  <c r="O10" i="32"/>
  <c r="G10" i="32"/>
  <c r="J10" i="32"/>
  <c r="L10" i="32"/>
  <c r="M11" i="32"/>
  <c r="M10" i="32" s="1"/>
  <c r="I11" i="32"/>
  <c r="I10" i="32" s="1"/>
  <c r="AF9" i="33"/>
  <c r="AG9" i="33" s="1"/>
  <c r="AH9" i="33" s="1"/>
  <c r="AI9" i="33" s="1"/>
  <c r="AF5" i="33"/>
  <c r="AG5" i="33" s="1"/>
  <c r="AH5" i="33" s="1"/>
  <c r="AI5" i="33" s="1"/>
  <c r="AA5" i="33"/>
  <c r="Z5" i="33" s="1"/>
  <c r="E7" i="32" s="1"/>
  <c r="Z15" i="33"/>
  <c r="O7" i="32" s="1"/>
  <c r="O6" i="32" s="1"/>
  <c r="Z9" i="33"/>
  <c r="I7" i="32" s="1"/>
  <c r="Z14" i="33"/>
  <c r="N7" i="32" s="1"/>
  <c r="N6" i="32" s="1"/>
  <c r="Z11" i="33"/>
  <c r="K7" i="32" s="1"/>
  <c r="K6" i="32" s="1"/>
  <c r="Z13" i="33"/>
  <c r="M7" i="32" s="1"/>
  <c r="Z10" i="33"/>
  <c r="J7" i="32" s="1"/>
  <c r="J14" i="32" s="1"/>
  <c r="J16" i="32" s="1"/>
  <c r="Z12" i="33"/>
  <c r="L7" i="32" s="1"/>
  <c r="L6" i="32" s="1"/>
  <c r="Z8" i="33"/>
  <c r="H7" i="32" s="1"/>
  <c r="H14" i="32" s="1"/>
  <c r="H16" i="32" s="1"/>
  <c r="Z7" i="33"/>
  <c r="G7" i="32" s="1"/>
  <c r="G14" i="32" s="1"/>
  <c r="G16" i="32" s="1"/>
  <c r="B145" i="23"/>
  <c r="Z6" i="33" l="1"/>
  <c r="F7" i="32" s="1"/>
  <c r="F14" i="32" s="1"/>
  <c r="F16" i="32" s="1"/>
  <c r="D13" i="32"/>
  <c r="M14" i="32"/>
  <c r="M16" i="32" s="1"/>
  <c r="G15" i="32"/>
  <c r="H15" i="32"/>
  <c r="J15" i="32"/>
  <c r="O14" i="32"/>
  <c r="O16" i="32" s="1"/>
  <c r="D11" i="32"/>
  <c r="I14" i="32"/>
  <c r="I16" i="32" s="1"/>
  <c r="E4" i="32"/>
  <c r="D4" i="32" s="1"/>
  <c r="D3" i="32" s="1"/>
  <c r="I6" i="32"/>
  <c r="M6" i="32"/>
  <c r="N14" i="32"/>
  <c r="N16" i="32" s="1"/>
  <c r="K14" i="32"/>
  <c r="K16" i="32" s="1"/>
  <c r="L14" i="32"/>
  <c r="L16" i="32" s="1"/>
  <c r="J6" i="32"/>
  <c r="G6" i="32"/>
  <c r="H6" i="32"/>
  <c r="E6" i="32"/>
  <c r="E14" i="32"/>
  <c r="E16" i="32" s="1"/>
  <c r="D10" i="32" l="1"/>
  <c r="F6" i="32"/>
  <c r="F15" i="32"/>
  <c r="F18" i="32" s="1"/>
  <c r="D7" i="32"/>
  <c r="D6" i="32" s="1"/>
  <c r="M15" i="32"/>
  <c r="M18" i="32" s="1"/>
  <c r="L15" i="32"/>
  <c r="L18" i="32" s="1"/>
  <c r="O15" i="32"/>
  <c r="O18" i="32" s="1"/>
  <c r="E15" i="32"/>
  <c r="K15" i="32"/>
  <c r="K18" i="32" s="1"/>
  <c r="N15" i="32"/>
  <c r="N18" i="32" s="1"/>
  <c r="I15" i="32"/>
  <c r="I18" i="32" s="1"/>
  <c r="E3" i="32"/>
  <c r="J18" i="32"/>
  <c r="G18" i="32"/>
  <c r="H18" i="32"/>
  <c r="D14" i="32"/>
  <c r="D16" i="32" l="1"/>
  <c r="E18" i="32"/>
  <c r="D15" i="32"/>
  <c r="B145" i="20"/>
  <c r="D18" i="32" l="1"/>
  <c r="D25" i="31" s="1"/>
  <c r="C12" i="16"/>
  <c r="C9" i="16"/>
  <c r="C6" i="16" l="1"/>
  <c r="C5" i="16" l="1"/>
  <c r="D16" i="16"/>
  <c r="C23" i="16" s="1"/>
  <c r="D23" i="16" s="1"/>
  <c r="F138" i="21"/>
  <c r="F138" i="17"/>
  <c r="C62" i="21" l="1"/>
  <c r="C61" i="21"/>
  <c r="C60" i="21"/>
  <c r="C59" i="21"/>
  <c r="C78" i="21"/>
  <c r="C77" i="21"/>
  <c r="C76" i="21"/>
  <c r="C75" i="21"/>
  <c r="C74" i="21"/>
  <c r="C73" i="21"/>
  <c r="C72" i="21"/>
  <c r="C71" i="21"/>
  <c r="C70" i="21"/>
  <c r="C69" i="21"/>
  <c r="C68" i="21"/>
  <c r="C67" i="21"/>
  <c r="C66" i="21"/>
  <c r="C65" i="21"/>
  <c r="C64" i="21"/>
  <c r="C63" i="21"/>
  <c r="C50" i="21"/>
  <c r="C49" i="21"/>
  <c r="C48" i="21"/>
  <c r="C47" i="21"/>
  <c r="C46" i="21"/>
  <c r="C45" i="21"/>
  <c r="C44" i="21"/>
  <c r="C43" i="21"/>
  <c r="C42" i="21"/>
  <c r="C41" i="21"/>
  <c r="C40" i="21"/>
  <c r="C39" i="21"/>
  <c r="C38" i="21"/>
  <c r="C37" i="21"/>
  <c r="C36" i="21"/>
  <c r="C35" i="21"/>
  <c r="C34" i="21"/>
  <c r="C33" i="21"/>
  <c r="C32" i="21"/>
  <c r="C31" i="21"/>
  <c r="C78" i="17"/>
  <c r="C77" i="17"/>
  <c r="C76" i="17"/>
  <c r="C75" i="17"/>
  <c r="C74" i="17"/>
  <c r="C73" i="17"/>
  <c r="C72" i="17"/>
  <c r="C71" i="17"/>
  <c r="C70" i="17"/>
  <c r="C69" i="17"/>
  <c r="C68" i="17"/>
  <c r="C67" i="17"/>
  <c r="C66" i="17"/>
  <c r="C65" i="17"/>
  <c r="C64" i="17"/>
  <c r="C63" i="17"/>
  <c r="C62" i="17"/>
  <c r="C61" i="17"/>
  <c r="C60" i="17"/>
  <c r="C59" i="17"/>
  <c r="C50" i="17"/>
  <c r="C49" i="17"/>
  <c r="C48" i="17"/>
  <c r="C47" i="17"/>
  <c r="C46" i="17"/>
  <c r="C45" i="17"/>
  <c r="C44" i="17"/>
  <c r="C43" i="17"/>
  <c r="C42" i="17"/>
  <c r="C41" i="17"/>
  <c r="C40" i="17"/>
  <c r="C39" i="17"/>
  <c r="C38" i="17"/>
  <c r="C37" i="17"/>
  <c r="C36" i="17"/>
  <c r="C35" i="17"/>
  <c r="C34" i="17"/>
  <c r="C33" i="17"/>
  <c r="C32" i="17"/>
  <c r="C31" i="17"/>
  <c r="I137" i="21" l="1"/>
  <c r="N137" i="21"/>
  <c r="E99" i="21"/>
  <c r="M137" i="21"/>
  <c r="L137" i="21"/>
  <c r="K137" i="21"/>
  <c r="H137" i="21"/>
  <c r="N136" i="21"/>
  <c r="M136" i="21"/>
  <c r="L136" i="21"/>
  <c r="K136" i="21"/>
  <c r="I136" i="21"/>
  <c r="H136" i="21"/>
  <c r="N135" i="21"/>
  <c r="M135" i="21"/>
  <c r="L135" i="21"/>
  <c r="K135" i="21"/>
  <c r="I135" i="21"/>
  <c r="H135" i="21"/>
  <c r="N134" i="21"/>
  <c r="M134" i="21"/>
  <c r="L134" i="21"/>
  <c r="K134" i="21"/>
  <c r="I134" i="21"/>
  <c r="H134" i="21"/>
  <c r="N133" i="21"/>
  <c r="M133" i="21"/>
  <c r="L133" i="21"/>
  <c r="K133" i="21"/>
  <c r="I133" i="21"/>
  <c r="H133" i="21"/>
  <c r="N132" i="21"/>
  <c r="M132" i="21"/>
  <c r="L132" i="21"/>
  <c r="K132" i="21"/>
  <c r="I132" i="21"/>
  <c r="H132" i="21"/>
  <c r="N131" i="21"/>
  <c r="M131" i="21"/>
  <c r="L131" i="21"/>
  <c r="K131" i="21"/>
  <c r="I131" i="21"/>
  <c r="H131" i="21"/>
  <c r="N130" i="21"/>
  <c r="M130" i="21"/>
  <c r="L130" i="21"/>
  <c r="K130" i="21"/>
  <c r="I130" i="21"/>
  <c r="H130" i="21"/>
  <c r="N129" i="21"/>
  <c r="M129" i="21"/>
  <c r="L129" i="21"/>
  <c r="K129" i="21"/>
  <c r="I129" i="21"/>
  <c r="H129" i="21"/>
  <c r="N128" i="21"/>
  <c r="M128" i="21"/>
  <c r="L128" i="21"/>
  <c r="K128" i="21"/>
  <c r="I128" i="21"/>
  <c r="H128" i="21"/>
  <c r="N127" i="21"/>
  <c r="M127" i="21"/>
  <c r="L127" i="21"/>
  <c r="K127" i="21"/>
  <c r="I127" i="21"/>
  <c r="H127" i="21"/>
  <c r="N126" i="21"/>
  <c r="M126" i="21"/>
  <c r="L126" i="21"/>
  <c r="K126" i="21"/>
  <c r="I126" i="21"/>
  <c r="H126" i="21"/>
  <c r="N125" i="21"/>
  <c r="M125" i="21"/>
  <c r="L125" i="21"/>
  <c r="K125" i="21"/>
  <c r="I125" i="21"/>
  <c r="H125" i="21"/>
  <c r="N124" i="21"/>
  <c r="M124" i="21"/>
  <c r="L124" i="21"/>
  <c r="K124" i="21"/>
  <c r="I124" i="21"/>
  <c r="H124" i="21"/>
  <c r="N123" i="21"/>
  <c r="M123" i="21"/>
  <c r="L123" i="21"/>
  <c r="K123" i="21"/>
  <c r="I123" i="21"/>
  <c r="H123" i="21"/>
  <c r="N122" i="21"/>
  <c r="M122" i="21"/>
  <c r="L122" i="21"/>
  <c r="K122" i="21"/>
  <c r="I122" i="21"/>
  <c r="H122" i="21"/>
  <c r="N121" i="21"/>
  <c r="M121" i="21"/>
  <c r="L121" i="21"/>
  <c r="K121" i="21"/>
  <c r="I121" i="21"/>
  <c r="H121" i="21"/>
  <c r="N120" i="21"/>
  <c r="M120" i="21"/>
  <c r="L120" i="21"/>
  <c r="K120" i="21"/>
  <c r="I120" i="21"/>
  <c r="H120" i="21"/>
  <c r="N119" i="21"/>
  <c r="M119" i="21"/>
  <c r="M138" i="21" s="1"/>
  <c r="L119" i="21"/>
  <c r="K119" i="21"/>
  <c r="I119" i="21"/>
  <c r="H119" i="21"/>
  <c r="N118" i="21"/>
  <c r="M118" i="21"/>
  <c r="K118" i="21"/>
  <c r="K138" i="21" s="1"/>
  <c r="E138" i="21"/>
  <c r="L118" i="21"/>
  <c r="L138" i="21" s="1"/>
  <c r="I118" i="21"/>
  <c r="G118" i="21" s="1"/>
  <c r="H118" i="21"/>
  <c r="M137" i="17"/>
  <c r="K137" i="17"/>
  <c r="M136" i="17"/>
  <c r="K136" i="17"/>
  <c r="M135" i="17"/>
  <c r="K135" i="17"/>
  <c r="M134" i="17"/>
  <c r="K134" i="17"/>
  <c r="M133" i="17"/>
  <c r="K133" i="17"/>
  <c r="M132" i="17"/>
  <c r="K132" i="17"/>
  <c r="M131" i="17"/>
  <c r="K131" i="17"/>
  <c r="M130" i="17"/>
  <c r="K130" i="17"/>
  <c r="M129" i="17"/>
  <c r="K129" i="17"/>
  <c r="M128" i="17"/>
  <c r="K128" i="17"/>
  <c r="M127" i="17"/>
  <c r="K127" i="17"/>
  <c r="M126" i="17"/>
  <c r="K126" i="17"/>
  <c r="M125" i="17"/>
  <c r="K125" i="17"/>
  <c r="M124" i="17"/>
  <c r="K124" i="17"/>
  <c r="M123" i="17"/>
  <c r="K123" i="17"/>
  <c r="M122" i="17"/>
  <c r="K122" i="17"/>
  <c r="M121" i="17"/>
  <c r="K121" i="17"/>
  <c r="M120" i="17"/>
  <c r="K120" i="17"/>
  <c r="M119" i="17"/>
  <c r="K119" i="17"/>
  <c r="M118" i="17"/>
  <c r="K118" i="17"/>
  <c r="N138" i="21" l="1"/>
  <c r="J138" i="21"/>
  <c r="I138" i="21"/>
  <c r="G138" i="21"/>
  <c r="H138" i="21"/>
  <c r="D108" i="23"/>
  <c r="C108" i="23"/>
  <c r="B108" i="23"/>
  <c r="A108" i="23"/>
  <c r="D104" i="23"/>
  <c r="C104" i="23"/>
  <c r="B104" i="23"/>
  <c r="D108" i="20"/>
  <c r="C108" i="20"/>
  <c r="B108" i="20"/>
  <c r="D104" i="20"/>
  <c r="C104" i="20"/>
  <c r="B104" i="20"/>
  <c r="J139" i="21" l="1"/>
  <c r="A108" i="20"/>
  <c r="A104" i="20"/>
  <c r="A104" i="23"/>
  <c r="C99" i="23"/>
  <c r="B99" i="23"/>
  <c r="A99" i="23"/>
  <c r="C98" i="23"/>
  <c r="B98" i="23"/>
  <c r="A98" i="23"/>
  <c r="C97" i="23"/>
  <c r="B97" i="23"/>
  <c r="A97" i="23"/>
  <c r="C96" i="23"/>
  <c r="B96" i="23"/>
  <c r="A96" i="23"/>
  <c r="C95" i="23"/>
  <c r="B95" i="23"/>
  <c r="A95" i="23"/>
  <c r="C94" i="23"/>
  <c r="B94" i="23"/>
  <c r="A94" i="23"/>
  <c r="C93" i="23"/>
  <c r="B93" i="23"/>
  <c r="A93" i="23"/>
  <c r="C92" i="23"/>
  <c r="B92" i="23"/>
  <c r="A92" i="23"/>
  <c r="C91" i="23"/>
  <c r="B91" i="23"/>
  <c r="A91" i="23"/>
  <c r="C90" i="23"/>
  <c r="B90" i="23"/>
  <c r="A90" i="23"/>
  <c r="C89" i="23"/>
  <c r="B89" i="23"/>
  <c r="A89" i="23"/>
  <c r="C88" i="23"/>
  <c r="B88" i="23"/>
  <c r="A88" i="23"/>
  <c r="C87" i="23"/>
  <c r="B87" i="23"/>
  <c r="A87" i="23"/>
  <c r="C86" i="23"/>
  <c r="B86" i="23"/>
  <c r="A86" i="23"/>
  <c r="C85" i="23"/>
  <c r="B85" i="23"/>
  <c r="A85" i="23"/>
  <c r="C84" i="23"/>
  <c r="B84" i="23"/>
  <c r="A84" i="23"/>
  <c r="C83" i="23"/>
  <c r="B83" i="23"/>
  <c r="A83" i="23"/>
  <c r="C82" i="23"/>
  <c r="B82" i="23"/>
  <c r="A82" i="23"/>
  <c r="C81" i="23"/>
  <c r="B81" i="23"/>
  <c r="A81" i="23"/>
  <c r="C80" i="23"/>
  <c r="B80" i="23"/>
  <c r="A80" i="23"/>
  <c r="C75" i="23"/>
  <c r="B75" i="23"/>
  <c r="A75" i="23"/>
  <c r="C74" i="23"/>
  <c r="B74" i="23"/>
  <c r="A74" i="23"/>
  <c r="C73" i="23"/>
  <c r="B73" i="23"/>
  <c r="A73" i="23"/>
  <c r="C72" i="23"/>
  <c r="B72" i="23"/>
  <c r="A72" i="23"/>
  <c r="C71" i="23"/>
  <c r="B71" i="23"/>
  <c r="A71" i="23"/>
  <c r="C70" i="23"/>
  <c r="B70" i="23"/>
  <c r="A70" i="23"/>
  <c r="C69" i="23"/>
  <c r="B69" i="23"/>
  <c r="A69" i="23"/>
  <c r="C68" i="23"/>
  <c r="B68" i="23"/>
  <c r="A68" i="23"/>
  <c r="C67" i="23"/>
  <c r="B67" i="23"/>
  <c r="A67" i="23"/>
  <c r="C66" i="23"/>
  <c r="B66" i="23"/>
  <c r="A66" i="23"/>
  <c r="C65" i="23"/>
  <c r="B65" i="23"/>
  <c r="A65" i="23"/>
  <c r="C64" i="23"/>
  <c r="B64" i="23"/>
  <c r="A64" i="23"/>
  <c r="C63" i="23"/>
  <c r="B63" i="23"/>
  <c r="A63" i="23"/>
  <c r="C62" i="23"/>
  <c r="B62" i="23"/>
  <c r="A62" i="23"/>
  <c r="C61" i="23"/>
  <c r="B61" i="23"/>
  <c r="A61" i="23"/>
  <c r="C60" i="23"/>
  <c r="B60" i="23"/>
  <c r="A60" i="23"/>
  <c r="C59" i="23"/>
  <c r="B59" i="23"/>
  <c r="A59" i="23"/>
  <c r="C58" i="23"/>
  <c r="B58" i="23"/>
  <c r="A58" i="23"/>
  <c r="C57" i="23"/>
  <c r="B57" i="23"/>
  <c r="A57" i="23"/>
  <c r="C56" i="23"/>
  <c r="B56" i="23"/>
  <c r="A56" i="23"/>
  <c r="E37" i="23"/>
  <c r="C32" i="23"/>
  <c r="B32" i="23"/>
  <c r="A32" i="23"/>
  <c r="C31" i="23"/>
  <c r="B31" i="23"/>
  <c r="A31" i="23"/>
  <c r="C30" i="23"/>
  <c r="B30" i="23"/>
  <c r="A30" i="23"/>
  <c r="C29" i="23"/>
  <c r="B29" i="23"/>
  <c r="A29" i="23"/>
  <c r="C28" i="23"/>
  <c r="B28" i="23"/>
  <c r="A28" i="23"/>
  <c r="C27" i="23"/>
  <c r="B27" i="23"/>
  <c r="A27" i="23"/>
  <c r="C26" i="23"/>
  <c r="B26" i="23"/>
  <c r="A26" i="23"/>
  <c r="C25" i="23"/>
  <c r="B25" i="23"/>
  <c r="A25" i="23"/>
  <c r="C24" i="23"/>
  <c r="B24" i="23"/>
  <c r="A24" i="23"/>
  <c r="C23" i="23"/>
  <c r="B23" i="23"/>
  <c r="A23" i="23"/>
  <c r="D133" i="23"/>
  <c r="C133" i="23"/>
  <c r="I132" i="23"/>
  <c r="F132" i="23"/>
  <c r="I131" i="23"/>
  <c r="F131" i="23"/>
  <c r="I130" i="23"/>
  <c r="F130" i="23"/>
  <c r="I129" i="23"/>
  <c r="F129" i="23"/>
  <c r="I128" i="23"/>
  <c r="F128" i="23"/>
  <c r="I127" i="23"/>
  <c r="F127" i="23"/>
  <c r="I126" i="23"/>
  <c r="F126" i="23"/>
  <c r="I125" i="23"/>
  <c r="F125" i="23"/>
  <c r="I124" i="23"/>
  <c r="F124" i="23"/>
  <c r="I123" i="23"/>
  <c r="F123" i="23"/>
  <c r="I122" i="23"/>
  <c r="F122" i="23"/>
  <c r="I121" i="23"/>
  <c r="F121" i="23"/>
  <c r="I120" i="23"/>
  <c r="F120" i="23"/>
  <c r="I119" i="23"/>
  <c r="F119" i="23"/>
  <c r="I118" i="23"/>
  <c r="F118" i="23"/>
  <c r="I117" i="23"/>
  <c r="F117" i="23"/>
  <c r="I116" i="23"/>
  <c r="F116" i="23"/>
  <c r="I115" i="23"/>
  <c r="F115" i="23"/>
  <c r="I114" i="23"/>
  <c r="F114" i="23"/>
  <c r="I113" i="23"/>
  <c r="I133" i="23" s="1"/>
  <c r="F113" i="23"/>
  <c r="C47" i="23"/>
  <c r="B47" i="23"/>
  <c r="E46" i="23"/>
  <c r="D46" i="23"/>
  <c r="E45" i="23"/>
  <c r="D45" i="23"/>
  <c r="E44" i="23"/>
  <c r="D44" i="23"/>
  <c r="E43" i="23"/>
  <c r="D43" i="23"/>
  <c r="E42" i="23"/>
  <c r="D42" i="23"/>
  <c r="E41" i="23"/>
  <c r="D41" i="23"/>
  <c r="E40" i="23"/>
  <c r="D40" i="23"/>
  <c r="E39" i="23"/>
  <c r="D39" i="23"/>
  <c r="E38" i="23"/>
  <c r="E47" i="23" s="1"/>
  <c r="D38" i="23"/>
  <c r="D37" i="23"/>
  <c r="E138" i="17"/>
  <c r="D138" i="17"/>
  <c r="D133" i="20"/>
  <c r="C133" i="20"/>
  <c r="I132" i="20"/>
  <c r="F132" i="20"/>
  <c r="I131" i="20"/>
  <c r="F131" i="20"/>
  <c r="I130" i="20"/>
  <c r="F130" i="20"/>
  <c r="I129" i="20"/>
  <c r="F129" i="20"/>
  <c r="I128" i="20"/>
  <c r="F128" i="20"/>
  <c r="I127" i="20"/>
  <c r="F127" i="20"/>
  <c r="I126" i="20"/>
  <c r="F126" i="20"/>
  <c r="I125" i="20"/>
  <c r="F125" i="20"/>
  <c r="I124" i="20"/>
  <c r="F124" i="20"/>
  <c r="I123" i="20"/>
  <c r="F123" i="20"/>
  <c r="I122" i="20"/>
  <c r="F122" i="20"/>
  <c r="I121" i="20"/>
  <c r="F121" i="20"/>
  <c r="I120" i="20"/>
  <c r="F120" i="20"/>
  <c r="I119" i="20"/>
  <c r="F119" i="20"/>
  <c r="I118" i="20"/>
  <c r="F118" i="20"/>
  <c r="I117" i="20"/>
  <c r="F117" i="20"/>
  <c r="I116" i="20"/>
  <c r="F116" i="20"/>
  <c r="I115" i="20"/>
  <c r="F115" i="20"/>
  <c r="I114" i="20"/>
  <c r="F114" i="20"/>
  <c r="I113" i="20"/>
  <c r="I133" i="20" s="1"/>
  <c r="F113" i="20"/>
  <c r="C80" i="20"/>
  <c r="C99" i="20"/>
  <c r="C98" i="20"/>
  <c r="C97" i="20"/>
  <c r="C96" i="20"/>
  <c r="C95" i="20"/>
  <c r="C94" i="20"/>
  <c r="C93" i="20"/>
  <c r="C92" i="20"/>
  <c r="C91" i="20"/>
  <c r="C90" i="20"/>
  <c r="C89" i="20"/>
  <c r="C88" i="20"/>
  <c r="C87" i="20"/>
  <c r="C86" i="20"/>
  <c r="C85" i="20"/>
  <c r="C84" i="20"/>
  <c r="C83" i="20"/>
  <c r="C82" i="20"/>
  <c r="C81" i="20"/>
  <c r="A99" i="20"/>
  <c r="A98" i="20"/>
  <c r="A97" i="20"/>
  <c r="A96" i="20"/>
  <c r="A95" i="20"/>
  <c r="A94" i="20"/>
  <c r="A93" i="20"/>
  <c r="A92" i="20"/>
  <c r="A91" i="20"/>
  <c r="A90" i="20"/>
  <c r="A89" i="20"/>
  <c r="A88" i="20"/>
  <c r="A87" i="20"/>
  <c r="A86" i="20"/>
  <c r="A85" i="20"/>
  <c r="A84" i="20"/>
  <c r="A83" i="20"/>
  <c r="A82" i="20"/>
  <c r="A81" i="20"/>
  <c r="A80" i="20"/>
  <c r="C75" i="20"/>
  <c r="C74" i="20"/>
  <c r="C73" i="20"/>
  <c r="C72" i="20"/>
  <c r="C71" i="20"/>
  <c r="C70" i="20"/>
  <c r="C69" i="20"/>
  <c r="C68" i="20"/>
  <c r="C67" i="20"/>
  <c r="C66" i="20"/>
  <c r="C65" i="20"/>
  <c r="C64" i="20"/>
  <c r="C63" i="20"/>
  <c r="C62" i="20"/>
  <c r="C61" i="20"/>
  <c r="C60" i="20"/>
  <c r="C59" i="20"/>
  <c r="C58" i="20"/>
  <c r="C57" i="20"/>
  <c r="C56" i="20"/>
  <c r="A75" i="20"/>
  <c r="A74" i="20"/>
  <c r="A73" i="20"/>
  <c r="A72" i="20"/>
  <c r="A71" i="20"/>
  <c r="A70" i="20"/>
  <c r="A69" i="20"/>
  <c r="A68" i="20"/>
  <c r="A67" i="20"/>
  <c r="A66" i="20"/>
  <c r="A65" i="20"/>
  <c r="A64" i="20"/>
  <c r="A63" i="20"/>
  <c r="A62" i="20"/>
  <c r="A61" i="20"/>
  <c r="A60" i="20"/>
  <c r="A59" i="20"/>
  <c r="A58" i="20"/>
  <c r="A57" i="20"/>
  <c r="A56" i="20"/>
  <c r="A23" i="20"/>
  <c r="E46" i="20"/>
  <c r="E45" i="20"/>
  <c r="E44" i="20"/>
  <c r="E43" i="20"/>
  <c r="E42" i="20"/>
  <c r="E41" i="20"/>
  <c r="E40" i="20"/>
  <c r="E39" i="20"/>
  <c r="E38" i="20"/>
  <c r="E37" i="20"/>
  <c r="D47" i="23" l="1"/>
  <c r="E48" i="23" s="1"/>
  <c r="J132" i="23"/>
  <c r="G132" i="23"/>
  <c r="F133" i="23"/>
  <c r="F133" i="20"/>
  <c r="J113" i="23"/>
  <c r="J114" i="23"/>
  <c r="J115" i="23"/>
  <c r="J116" i="23"/>
  <c r="J117" i="23"/>
  <c r="J118" i="23"/>
  <c r="J119" i="23"/>
  <c r="J120" i="23"/>
  <c r="J121" i="23"/>
  <c r="J122" i="23"/>
  <c r="J123" i="23"/>
  <c r="J124" i="23"/>
  <c r="J125" i="23"/>
  <c r="J126" i="23"/>
  <c r="J127" i="23"/>
  <c r="J128" i="23"/>
  <c r="J129" i="23"/>
  <c r="J130" i="23"/>
  <c r="J131" i="23"/>
  <c r="G113" i="23"/>
  <c r="E113" i="23" s="1"/>
  <c r="G114" i="23"/>
  <c r="G115" i="23"/>
  <c r="G116" i="23"/>
  <c r="G117" i="23"/>
  <c r="G118" i="23"/>
  <c r="G119" i="23"/>
  <c r="G120" i="23"/>
  <c r="G121" i="23"/>
  <c r="G122" i="23"/>
  <c r="G123" i="23"/>
  <c r="G124" i="23"/>
  <c r="G125" i="23"/>
  <c r="G126" i="23"/>
  <c r="G127" i="23"/>
  <c r="G128" i="23"/>
  <c r="G129" i="23"/>
  <c r="G130" i="23"/>
  <c r="G131" i="23"/>
  <c r="E47" i="20"/>
  <c r="J133" i="23" l="1"/>
  <c r="H133" i="23"/>
  <c r="G133" i="23"/>
  <c r="E133" i="23"/>
  <c r="H134" i="23" l="1"/>
  <c r="D39" i="20" l="1"/>
  <c r="D38" i="20"/>
  <c r="D37" i="20"/>
  <c r="D46" i="20"/>
  <c r="D45" i="20"/>
  <c r="D44" i="20"/>
  <c r="D43" i="20"/>
  <c r="D42" i="20"/>
  <c r="D41" i="20"/>
  <c r="D40" i="20"/>
  <c r="C32" i="20"/>
  <c r="C31" i="20"/>
  <c r="C30" i="20"/>
  <c r="C29" i="20"/>
  <c r="C28" i="20"/>
  <c r="C27" i="20"/>
  <c r="C26" i="20"/>
  <c r="C25" i="20"/>
  <c r="C24" i="20"/>
  <c r="C23" i="20"/>
  <c r="B32" i="20"/>
  <c r="A32" i="20"/>
  <c r="B31" i="20"/>
  <c r="A31" i="20"/>
  <c r="B30" i="20"/>
  <c r="A30" i="20"/>
  <c r="B29" i="20"/>
  <c r="A29" i="20"/>
  <c r="B28" i="20"/>
  <c r="A28" i="20"/>
  <c r="B27" i="20"/>
  <c r="A27" i="20"/>
  <c r="B26" i="20"/>
  <c r="A26" i="20"/>
  <c r="B25" i="20"/>
  <c r="A25" i="20"/>
  <c r="B24" i="20"/>
  <c r="A24" i="20"/>
  <c r="B23" i="20"/>
  <c r="C47" i="20"/>
  <c r="B47" i="20"/>
  <c r="H122" i="17"/>
  <c r="H124" i="17"/>
  <c r="H123" i="17"/>
  <c r="H121" i="17"/>
  <c r="H120" i="17"/>
  <c r="H119" i="17"/>
  <c r="H118" i="17"/>
  <c r="H130" i="17"/>
  <c r="H129" i="17"/>
  <c r="H128" i="17"/>
  <c r="H127" i="17"/>
  <c r="H126" i="17"/>
  <c r="H125" i="17"/>
  <c r="B109" i="17"/>
  <c r="D109" i="17"/>
  <c r="F108" i="17"/>
  <c r="E108" i="17"/>
  <c r="F107" i="17"/>
  <c r="E107" i="17"/>
  <c r="F106" i="17"/>
  <c r="E106" i="17"/>
  <c r="F105" i="17"/>
  <c r="E105" i="17"/>
  <c r="F104" i="17"/>
  <c r="E104" i="17"/>
  <c r="F103" i="17"/>
  <c r="E103" i="17"/>
  <c r="F102" i="17"/>
  <c r="E102" i="17"/>
  <c r="F101" i="17"/>
  <c r="E101" i="17"/>
  <c r="F100" i="17"/>
  <c r="E100" i="17"/>
  <c r="B58" i="20"/>
  <c r="B57" i="20"/>
  <c r="B109" i="21"/>
  <c r="D109" i="21"/>
  <c r="D138" i="21"/>
  <c r="F99" i="21"/>
  <c r="F108" i="21"/>
  <c r="F107" i="21"/>
  <c r="F106" i="21"/>
  <c r="F105" i="21"/>
  <c r="F104" i="21"/>
  <c r="F103" i="21"/>
  <c r="F102" i="21"/>
  <c r="F101" i="21"/>
  <c r="F100" i="21"/>
  <c r="E108" i="21"/>
  <c r="E107" i="21"/>
  <c r="E106" i="21"/>
  <c r="E105" i="21"/>
  <c r="E104" i="21"/>
  <c r="E103" i="21"/>
  <c r="E102" i="21"/>
  <c r="E101" i="21"/>
  <c r="E100" i="21"/>
  <c r="F109" i="21" l="1"/>
  <c r="B81" i="20"/>
  <c r="N137" i="17"/>
  <c r="L137" i="17"/>
  <c r="N136" i="17"/>
  <c r="L136" i="17"/>
  <c r="N134" i="17"/>
  <c r="L134" i="17"/>
  <c r="N132" i="17"/>
  <c r="L132" i="17"/>
  <c r="N130" i="17"/>
  <c r="L130" i="17"/>
  <c r="N128" i="17"/>
  <c r="L128" i="17"/>
  <c r="N125" i="17"/>
  <c r="L125" i="17"/>
  <c r="N123" i="17"/>
  <c r="L123" i="17"/>
  <c r="N122" i="17"/>
  <c r="L122" i="17"/>
  <c r="N120" i="17"/>
  <c r="N118" i="17"/>
  <c r="N135" i="17"/>
  <c r="L135" i="17"/>
  <c r="N133" i="17"/>
  <c r="L133" i="17"/>
  <c r="N131" i="17"/>
  <c r="L131" i="17"/>
  <c r="N129" i="17"/>
  <c r="L129" i="17"/>
  <c r="N127" i="17"/>
  <c r="L127" i="17"/>
  <c r="N126" i="17"/>
  <c r="L126" i="17"/>
  <c r="N124" i="17"/>
  <c r="L124" i="17"/>
  <c r="N121" i="17"/>
  <c r="L121" i="17"/>
  <c r="N119" i="17"/>
  <c r="L119" i="17"/>
  <c r="L118" i="17"/>
  <c r="L120" i="17"/>
  <c r="B80" i="20"/>
  <c r="D47" i="20"/>
  <c r="E48" i="20" s="1"/>
  <c r="B84" i="20"/>
  <c r="B83" i="20"/>
  <c r="B82" i="20"/>
  <c r="B59" i="20"/>
  <c r="B85" i="20" l="1"/>
  <c r="B65" i="20"/>
  <c r="B60" i="20"/>
  <c r="B61" i="20"/>
  <c r="B86" i="20" l="1"/>
  <c r="B87" i="20"/>
  <c r="B66" i="20"/>
  <c r="B67" i="20"/>
  <c r="B62" i="20"/>
  <c r="B88" i="20" l="1"/>
  <c r="B63" i="20"/>
  <c r="B89" i="20" l="1"/>
  <c r="B64" i="20"/>
  <c r="B90" i="20" l="1"/>
  <c r="B68" i="20"/>
  <c r="B91" i="20" l="1"/>
  <c r="B69" i="20"/>
  <c r="B92" i="20" l="1"/>
  <c r="B56" i="20"/>
  <c r="B70" i="20"/>
  <c r="B71" i="20"/>
  <c r="B72" i="20"/>
  <c r="B73" i="20"/>
  <c r="B74" i="20"/>
  <c r="F10" i="28"/>
  <c r="F11" i="28"/>
  <c r="F12" i="28"/>
  <c r="F13" i="28"/>
  <c r="F28" i="28"/>
  <c r="F29" i="28"/>
  <c r="F30" i="28"/>
  <c r="F31" i="28"/>
  <c r="F46" i="28"/>
  <c r="F47" i="28"/>
  <c r="F48" i="28"/>
  <c r="F49" i="28"/>
  <c r="F64" i="28"/>
  <c r="F65" i="28"/>
  <c r="F66" i="28"/>
  <c r="F67" i="28"/>
  <c r="F82" i="28"/>
  <c r="F83" i="28"/>
  <c r="F84" i="28"/>
  <c r="F85" i="28"/>
  <c r="H137" i="17"/>
  <c r="H136" i="17"/>
  <c r="H135" i="17"/>
  <c r="H134" i="17"/>
  <c r="H133" i="17"/>
  <c r="H132" i="17"/>
  <c r="F15" i="26"/>
  <c r="D27" i="31" s="1"/>
  <c r="E109" i="21"/>
  <c r="F110" i="21" s="1"/>
  <c r="F9" i="22"/>
  <c r="F10" i="22"/>
  <c r="F11" i="22"/>
  <c r="F12" i="22"/>
  <c r="F13" i="22"/>
  <c r="F14" i="22"/>
  <c r="H23" i="22"/>
  <c r="H24" i="22"/>
  <c r="H25" i="22"/>
  <c r="H26" i="22"/>
  <c r="H27" i="22"/>
  <c r="H28" i="22"/>
  <c r="B12" i="23"/>
  <c r="C12" i="23"/>
  <c r="D12" i="23"/>
  <c r="E12" i="23"/>
  <c r="H12" i="23"/>
  <c r="K12" i="23"/>
  <c r="K13" i="23" s="1"/>
  <c r="B93" i="20"/>
  <c r="B94" i="20"/>
  <c r="B95" i="20"/>
  <c r="B96" i="20"/>
  <c r="B97" i="20"/>
  <c r="B98" i="20"/>
  <c r="E99" i="17"/>
  <c r="E109" i="17" s="1"/>
  <c r="F99" i="17"/>
  <c r="F109" i="17" s="1"/>
  <c r="H131" i="17"/>
  <c r="F9" i="19"/>
  <c r="F10" i="19"/>
  <c r="F11" i="19"/>
  <c r="F12" i="19"/>
  <c r="F13" i="19"/>
  <c r="F14" i="19"/>
  <c r="H23" i="19"/>
  <c r="H24" i="19"/>
  <c r="H25" i="19"/>
  <c r="H26" i="19"/>
  <c r="H27" i="19"/>
  <c r="H28" i="19"/>
  <c r="B12" i="20"/>
  <c r="C12" i="20"/>
  <c r="D12" i="20"/>
  <c r="E12" i="20"/>
  <c r="H12" i="20"/>
  <c r="K12" i="20"/>
  <c r="K13" i="20" s="1"/>
  <c r="F110" i="17" l="1"/>
  <c r="C7" i="25"/>
  <c r="C10" i="25" s="1"/>
  <c r="C11" i="25"/>
  <c r="B99" i="20"/>
  <c r="B75" i="20"/>
  <c r="I118" i="17"/>
  <c r="I136" i="17"/>
  <c r="I134" i="17"/>
  <c r="I132" i="17"/>
  <c r="I130" i="17"/>
  <c r="I128" i="17"/>
  <c r="I126" i="17"/>
  <c r="I124" i="17"/>
  <c r="I122" i="17"/>
  <c r="I120" i="17"/>
  <c r="I137" i="17"/>
  <c r="I135" i="17"/>
  <c r="I133" i="17"/>
  <c r="I131" i="17"/>
  <c r="I129" i="17"/>
  <c r="I127" i="17"/>
  <c r="I125" i="17"/>
  <c r="I123" i="17"/>
  <c r="I121" i="17"/>
  <c r="I119" i="17"/>
  <c r="K138" i="17"/>
  <c r="H138" i="17"/>
  <c r="F15" i="22"/>
  <c r="C8" i="25" s="1"/>
  <c r="F15" i="19"/>
  <c r="B8" i="25" s="1"/>
  <c r="H29" i="22"/>
  <c r="C9" i="25" s="1"/>
  <c r="H29" i="19"/>
  <c r="B9" i="25" s="1"/>
  <c r="F95" i="28"/>
  <c r="F98" i="28" s="1"/>
  <c r="D21" i="31" s="1"/>
  <c r="D9" i="25" l="1"/>
  <c r="E9" i="25" s="1"/>
  <c r="D8" i="25"/>
  <c r="E8" i="25" s="1"/>
  <c r="G114" i="20"/>
  <c r="G116" i="20"/>
  <c r="G118" i="20"/>
  <c r="G122" i="20"/>
  <c r="G126" i="20"/>
  <c r="G132" i="20"/>
  <c r="G113" i="20"/>
  <c r="E113" i="20" s="1"/>
  <c r="G115" i="20"/>
  <c r="G117" i="20"/>
  <c r="G119" i="20"/>
  <c r="G121" i="20"/>
  <c r="G123" i="20"/>
  <c r="G125" i="20"/>
  <c r="G127" i="20"/>
  <c r="G130" i="20"/>
  <c r="G120" i="20"/>
  <c r="G124" i="20"/>
  <c r="G128" i="20"/>
  <c r="G129" i="20"/>
  <c r="G131" i="20"/>
  <c r="J127" i="20"/>
  <c r="J131" i="20"/>
  <c r="J117" i="20"/>
  <c r="J125" i="20"/>
  <c r="J114" i="20"/>
  <c r="J116" i="20"/>
  <c r="J118" i="20"/>
  <c r="J120" i="20"/>
  <c r="J122" i="20"/>
  <c r="J124" i="20"/>
  <c r="J126" i="20"/>
  <c r="J128" i="20"/>
  <c r="J130" i="20"/>
  <c r="J132" i="20"/>
  <c r="J129" i="20"/>
  <c r="J113" i="20"/>
  <c r="J115" i="20"/>
  <c r="J119" i="20"/>
  <c r="J121" i="20"/>
  <c r="J123" i="20"/>
  <c r="I138" i="17"/>
  <c r="L138" i="17"/>
  <c r="J138" i="17"/>
  <c r="G138" i="17" l="1"/>
  <c r="J139" i="17" s="1"/>
  <c r="N138" i="17"/>
  <c r="M138" i="17"/>
  <c r="H133" i="20"/>
  <c r="J133" i="20"/>
  <c r="G133" i="20"/>
  <c r="E133" i="20"/>
  <c r="H134" i="20" l="1"/>
  <c r="B7" i="25" s="1"/>
  <c r="B10" i="25" s="1"/>
  <c r="C13" i="25" l="1"/>
  <c r="B13" i="25"/>
  <c r="B14" i="25" s="1"/>
  <c r="D10" i="25"/>
  <c r="E10" i="25" s="1"/>
  <c r="D7" i="25"/>
  <c r="E7" i="25" s="1"/>
  <c r="C14" i="25" l="1"/>
  <c r="E16" i="25"/>
  <c r="D20" i="31" s="1"/>
  <c r="D28" i="31" s="1"/>
</calcChain>
</file>

<file path=xl/sharedStrings.xml><?xml version="1.0" encoding="utf-8"?>
<sst xmlns="http://schemas.openxmlformats.org/spreadsheetml/2006/main" count="1578" uniqueCount="501">
  <si>
    <t>Firma des Gasnetzbetreibers</t>
  </si>
  <si>
    <t>bitte wählen</t>
  </si>
  <si>
    <t>1.</t>
  </si>
  <si>
    <t>2.</t>
  </si>
  <si>
    <t>3.</t>
  </si>
  <si>
    <t>5.</t>
  </si>
  <si>
    <t>6.</t>
  </si>
  <si>
    <t>7.</t>
  </si>
  <si>
    <t>8.</t>
  </si>
  <si>
    <t>9.</t>
  </si>
  <si>
    <t>10.</t>
  </si>
  <si>
    <t>4.</t>
  </si>
  <si>
    <t>Kalenderjahr</t>
  </si>
  <si>
    <t>Jahresarbeit</t>
  </si>
  <si>
    <t>Sockelbetrag</t>
  </si>
  <si>
    <t>Untergrenze</t>
  </si>
  <si>
    <t>Obergrenze</t>
  </si>
  <si>
    <t>[in kWh]</t>
  </si>
  <si>
    <t>[in ct/kWh]</t>
  </si>
  <si>
    <t>Zeile einfügbar</t>
  </si>
  <si>
    <t>Leistung</t>
  </si>
  <si>
    <t>[in kW]</t>
  </si>
  <si>
    <t>[in €]</t>
  </si>
  <si>
    <t>[in €/kW]</t>
  </si>
  <si>
    <t>Anzahl der Kunden</t>
  </si>
  <si>
    <t>Erlöse aus Grundpreis</t>
  </si>
  <si>
    <t>Erlöse aus Arbeitspreis</t>
  </si>
  <si>
    <t>Einzelsummen</t>
  </si>
  <si>
    <t>Gesamtsumme der Erlöse [in €]</t>
  </si>
  <si>
    <t>Erlöse aus Arbeit</t>
  </si>
  <si>
    <t>Erlöse aus Leistung</t>
  </si>
  <si>
    <t>Grundpreis</t>
  </si>
  <si>
    <t>[Bezeichnung]</t>
  </si>
  <si>
    <t>Messstelle</t>
  </si>
  <si>
    <t>Druckstufe</t>
  </si>
  <si>
    <t>[in €/a]</t>
  </si>
  <si>
    <t>Summe Erlöse [in €/a]</t>
  </si>
  <si>
    <t>Entgelt für die Messung</t>
  </si>
  <si>
    <t>Größe</t>
  </si>
  <si>
    <t>Zählertyp</t>
  </si>
  <si>
    <t>Beschreibung</t>
  </si>
  <si>
    <t>Erlöse</t>
  </si>
  <si>
    <t>Jahresarbeit des Kunden in der vorherigen Kalkulationsperiode</t>
  </si>
  <si>
    <t>Gemessene maximale Leistung des Kunden in der vorherigen Kalkulationsperiode</t>
  </si>
  <si>
    <t>[in km]</t>
  </si>
  <si>
    <t xml:space="preserve">Gesamtsumme </t>
  </si>
  <si>
    <t>Klassifizierung</t>
  </si>
  <si>
    <t>Zeilen einfügbar</t>
  </si>
  <si>
    <t>Gesamtsumme</t>
  </si>
  <si>
    <t>Netzbetreibernummer bei der LRegB</t>
  </si>
  <si>
    <t>Verantwortliche Person
für die Richtigkeit und Vollständigkeit</t>
  </si>
  <si>
    <t>Telefonnummer der verantwortlichen Person</t>
  </si>
  <si>
    <t>E-Mailadresse der verantwortlichen Person</t>
  </si>
  <si>
    <t>Version des Erhebungsbogens</t>
  </si>
  <si>
    <t>Erlöse aus Netzentgelten</t>
  </si>
  <si>
    <t>Erlöse aus erhobenen Konzessionsabgaben</t>
  </si>
  <si>
    <t>Kundengruppe</t>
  </si>
  <si>
    <t xml:space="preserve">durch Grundpreis </t>
  </si>
  <si>
    <t xml:space="preserve"> Arbeitspreis der nicht</t>
  </si>
  <si>
    <t>abgegoltene Arbeit</t>
  </si>
  <si>
    <t>(nur ausfüllen falls nicht nach der Netzpartizipationsfunktion abgerechnet wird)</t>
  </si>
  <si>
    <t xml:space="preserve">durch Sockelbetrag </t>
  </si>
  <si>
    <t>Jahresleistung</t>
  </si>
  <si>
    <t>Leistungspreis der nicht</t>
  </si>
  <si>
    <t>abgegoltene Leistung</t>
  </si>
  <si>
    <t>1.3. Netzpartizipationsfunktionen gemäß sigmoiden Netzpartizipationsmodell</t>
  </si>
  <si>
    <t>(auszufüllen soweit vorhanden, auch wenn nicht über die Netzpartizipationsfunktionen abgerechnet werden soll)</t>
  </si>
  <si>
    <t>Wendepunkt Arbeit</t>
  </si>
  <si>
    <t>Exponent Arbeit</t>
  </si>
  <si>
    <t>Briefmarke Arbeit</t>
  </si>
  <si>
    <t>individuelle Ermittlung</t>
  </si>
  <si>
    <t>Ortstransportleitungen</t>
  </si>
  <si>
    <t>Ortsverteilernetz</t>
  </si>
  <si>
    <t>[Ja/Nein]</t>
  </si>
  <si>
    <t>Wendepunkt Leistung</t>
  </si>
  <si>
    <t>Exponent Leistung</t>
  </si>
  <si>
    <t>Briefmarke Leistung</t>
  </si>
  <si>
    <t xml:space="preserve">Briefmarke Leistung </t>
  </si>
  <si>
    <t>kumulierte Jahresarbeit</t>
  </si>
  <si>
    <t>der Kunden</t>
  </si>
  <si>
    <t>Name des Kunden</t>
  </si>
  <si>
    <t>Erlöse aus Arbeit
(mit Formel)</t>
  </si>
  <si>
    <t>Erlöse aus Arbeit
(mit Preisblatt)</t>
  </si>
  <si>
    <t>Erlöse aus Leistung
(mit Formel)</t>
  </si>
  <si>
    <t>Erlöse aus Leistung
(mit Preisblatt)</t>
  </si>
  <si>
    <t>3.1. Entgelte für die Messung</t>
  </si>
  <si>
    <t xml:space="preserve"> Anzahl der Ausspeisepunkte</t>
  </si>
  <si>
    <t>mit / ohne
Leistungsmessung</t>
  </si>
  <si>
    <t>Vorgangsart</t>
  </si>
  <si>
    <t>3.2. Entgelte für den Messstellenbetrieb</t>
  </si>
  <si>
    <t>Entgelt für den Messstellenbetrieb</t>
  </si>
  <si>
    <t>Anzahl der betriebenen Messstellen</t>
  </si>
  <si>
    <t>4.1. Erlöse aus gesondertem Netzentgelt gemäß § 20 Abs. 2 GasNEV</t>
  </si>
  <si>
    <t>Länge der potenziellen Direktleitungsbaustrecke</t>
  </si>
  <si>
    <t>geschätzte Investitionskosten für die potenzielle Direktleitungsbaustrecke</t>
  </si>
  <si>
    <t>zugrunde gelegte Nutzungsdauer für die potenzielle Direktleitungsbaustrecke</t>
  </si>
  <si>
    <t xml:space="preserve">Vereinbartes gesondertes Jahresentgelt </t>
  </si>
  <si>
    <t>[in a]</t>
  </si>
  <si>
    <t>4.2. Erlöse aus Entgelten mit Preisnachlässen gemäß § 3 KAV i.V.m. § 18 GasNEV</t>
  </si>
  <si>
    <t>4.3. Weitere Erlöse</t>
  </si>
  <si>
    <r>
      <t xml:space="preserve">1.1. Grund- und Arbeitspreise für Ausspeisepunkte </t>
    </r>
    <r>
      <rPr>
        <b/>
        <u/>
        <sz val="12"/>
        <rFont val="Arial"/>
        <family val="2"/>
      </rPr>
      <t>ohne</t>
    </r>
    <r>
      <rPr>
        <b/>
        <sz val="12"/>
        <rFont val="Arial"/>
        <family val="2"/>
      </rPr>
      <t xml:space="preserve"> Leistungsmessung</t>
    </r>
  </si>
  <si>
    <r>
      <t xml:space="preserve">1.2. Arbeits- und Leistungspreise für Ausspeisepunkte </t>
    </r>
    <r>
      <rPr>
        <b/>
        <u/>
        <sz val="12"/>
        <rFont val="Arial"/>
        <family val="2"/>
      </rPr>
      <t>mit</t>
    </r>
    <r>
      <rPr>
        <b/>
        <sz val="12"/>
        <rFont val="Arial"/>
        <family val="2"/>
      </rPr>
      <t xml:space="preserve"> Leistungsmessung</t>
    </r>
  </si>
  <si>
    <r>
      <t xml:space="preserve">1.2.1. Arbeitspreise für Ausspeisepunkte </t>
    </r>
    <r>
      <rPr>
        <b/>
        <u/>
        <sz val="12"/>
        <rFont val="Arial"/>
        <family val="2"/>
      </rPr>
      <t>mit</t>
    </r>
    <r>
      <rPr>
        <b/>
        <sz val="12"/>
        <rFont val="Arial"/>
        <family val="2"/>
      </rPr>
      <t xml:space="preserve"> Leistungsmessung</t>
    </r>
  </si>
  <si>
    <r>
      <t xml:space="preserve">1.2.2. Leistungspreise für Ausspeisepunkte </t>
    </r>
    <r>
      <rPr>
        <b/>
        <u/>
        <sz val="12"/>
        <rFont val="Arial"/>
        <family val="2"/>
      </rPr>
      <t>mit</t>
    </r>
    <r>
      <rPr>
        <b/>
        <sz val="12"/>
        <rFont val="Arial"/>
        <family val="2"/>
      </rPr>
      <t xml:space="preserve"> Leistungsmessung</t>
    </r>
  </si>
  <si>
    <r>
      <t xml:space="preserve">1.4. Prognostizierter Erlös für Ausspeisepunkte </t>
    </r>
    <r>
      <rPr>
        <b/>
        <u/>
        <sz val="12"/>
        <rFont val="Arial"/>
        <family val="2"/>
      </rPr>
      <t>ohne</t>
    </r>
    <r>
      <rPr>
        <b/>
        <sz val="12"/>
        <rFont val="Arial"/>
        <family val="2"/>
      </rPr>
      <t xml:space="preserve"> Leistungsmessung</t>
    </r>
  </si>
  <si>
    <r>
      <t xml:space="preserve">1.5. Prognostizierter Erlöse für Ausspeisepunkte </t>
    </r>
    <r>
      <rPr>
        <b/>
        <u/>
        <sz val="12"/>
        <rFont val="Arial"/>
        <family val="2"/>
      </rPr>
      <t>mit</t>
    </r>
    <r>
      <rPr>
        <b/>
        <sz val="12"/>
        <rFont val="Arial"/>
        <family val="2"/>
      </rPr>
      <t xml:space="preserve"> Leistungsmessung</t>
    </r>
  </si>
  <si>
    <r>
      <t>4.2.1. Erlöse aus Entgelten mit Preisnachlässen gemäß § 3 KAV i.V.m. § 18 GasNEV (</t>
    </r>
    <r>
      <rPr>
        <b/>
        <u/>
        <sz val="12"/>
        <rFont val="Arial"/>
        <family val="2"/>
      </rPr>
      <t>ohne</t>
    </r>
    <r>
      <rPr>
        <b/>
        <sz val="12"/>
        <rFont val="Arial"/>
        <family val="2"/>
      </rPr>
      <t xml:space="preserve"> Leistungsmessung)</t>
    </r>
  </si>
  <si>
    <r>
      <t>4.2.2. Erlöse aus Entgelten mit Preisnachlässen gemäß § 3 KAV i.V.m. § 18 GasNEV (</t>
    </r>
    <r>
      <rPr>
        <b/>
        <u/>
        <sz val="12"/>
        <rFont val="Arial"/>
        <family val="2"/>
      </rPr>
      <t>mit</t>
    </r>
    <r>
      <rPr>
        <b/>
        <sz val="12"/>
        <rFont val="Arial"/>
        <family val="2"/>
      </rPr>
      <t xml:space="preserve"> Leistungsmessung)</t>
    </r>
  </si>
  <si>
    <t>Erlösobergrenze</t>
  </si>
  <si>
    <t>Abweichung</t>
  </si>
  <si>
    <t>absolut</t>
  </si>
  <si>
    <t>relativ</t>
  </si>
  <si>
    <t>Druckebenen</t>
  </si>
  <si>
    <t>Messung</t>
  </si>
  <si>
    <t>Messstellenbetrieb</t>
  </si>
  <si>
    <t>Erlösobergrenze [in €]</t>
  </si>
  <si>
    <t>-</t>
  </si>
  <si>
    <t>Abweichung (absolut)</t>
  </si>
  <si>
    <t>Abweichung (relativ)</t>
  </si>
  <si>
    <t>Erlöse aus Netzentgelten lt. Tätigkeitsabschluss</t>
  </si>
  <si>
    <t>rechnerische Erlöse aus Netzentgelten</t>
  </si>
  <si>
    <t>Erlöse (Plan)
[in €]</t>
  </si>
  <si>
    <t>Erlöse (Ist)
[in €]</t>
  </si>
  <si>
    <r>
      <t xml:space="preserve">Im </t>
    </r>
    <r>
      <rPr>
        <u/>
        <sz val="12"/>
        <rFont val="Arial"/>
        <family val="2"/>
      </rPr>
      <t>Kalenderjahr</t>
    </r>
    <r>
      <rPr>
        <sz val="12"/>
        <rFont val="Arial"/>
        <family val="2"/>
      </rPr>
      <t xml:space="preserve"> tatsächlich entstandene Kosten nach § 11 Abs. 2 Satz 1 Nr. 4 ARegV [in €]</t>
    </r>
  </si>
  <si>
    <r>
      <t xml:space="preserve">In der </t>
    </r>
    <r>
      <rPr>
        <u/>
        <sz val="12"/>
        <rFont val="Arial"/>
        <family val="2"/>
      </rPr>
      <t>Erlösobergrenze des Kalenderjahres</t>
    </r>
    <r>
      <rPr>
        <sz val="12"/>
        <rFont val="Arial"/>
        <family val="2"/>
      </rPr>
      <t xml:space="preserve"> bezüglich der Kosten nach § 11 Abs. 2 Satz 1 Nr. 4 ARegV enthaltene Ansätze [in €]</t>
    </r>
  </si>
  <si>
    <t>Differenz gemäß § 5 Abs. 1 Satz 2 ARegV [in €]</t>
  </si>
  <si>
    <t>1. vorgelagerter Netzbetreiber</t>
  </si>
  <si>
    <t>von</t>
  </si>
  <si>
    <t>bis</t>
  </si>
  <si>
    <t>Einheit</t>
  </si>
  <si>
    <t>kW</t>
  </si>
  <si>
    <t>€/kW</t>
  </si>
  <si>
    <t>Arbeit</t>
  </si>
  <si>
    <t>kWh</t>
  </si>
  <si>
    <t>ct/kWh</t>
  </si>
  <si>
    <t>Sonstiges:</t>
  </si>
  <si>
    <t>2. vorgelagerter Netzbetreiber</t>
  </si>
  <si>
    <t>3. vorgelagerter Netzbetreiber</t>
  </si>
  <si>
    <t>4. vorgelagerter Netzbetreiber</t>
  </si>
  <si>
    <t>5. vorgelagerter Netzbetreiber</t>
  </si>
  <si>
    <t>Differenz gemäß § 5 Abs. 1 Satz 1 ARegV</t>
  </si>
  <si>
    <t>[tt.mm.jjjj]</t>
  </si>
  <si>
    <t>lfd. Nr.</t>
  </si>
  <si>
    <t>Grund</t>
  </si>
  <si>
    <t>Datum des
Schreibens der LRegB</t>
  </si>
  <si>
    <t>Aktenzeichen des
Schreibens der LRegB</t>
  </si>
  <si>
    <t>Sonstige auf dem Regulierungskonto zu verbuchende Beträge</t>
  </si>
  <si>
    <t>erstmaliges Kalenderjahr
in dem der Betrag angefallen ist</t>
  </si>
  <si>
    <t>Betrag
[in €]</t>
  </si>
  <si>
    <t>Werden die Kunden mit Leistungsmessung direkt über die Netzpartizipationsfunktionen abgerechnet?</t>
  </si>
  <si>
    <r>
      <t xml:space="preserve">1.4. Erzielbare Erlös für Ausspeisepunkte </t>
    </r>
    <r>
      <rPr>
        <b/>
        <u/>
        <sz val="12"/>
        <rFont val="Arial"/>
        <family val="2"/>
      </rPr>
      <t>ohne</t>
    </r>
    <r>
      <rPr>
        <b/>
        <sz val="12"/>
        <rFont val="Arial"/>
        <family val="2"/>
      </rPr>
      <t xml:space="preserve"> Leistungsmessung</t>
    </r>
  </si>
  <si>
    <r>
      <t xml:space="preserve">1.5. Erzielbare Erlöse für Ausspeisepunkte </t>
    </r>
    <r>
      <rPr>
        <b/>
        <u/>
        <sz val="12"/>
        <rFont val="Arial"/>
        <family val="2"/>
      </rPr>
      <t>mit</t>
    </r>
    <r>
      <rPr>
        <b/>
        <sz val="12"/>
        <rFont val="Arial"/>
        <family val="2"/>
      </rPr>
      <t xml:space="preserve"> Leistungsmessung</t>
    </r>
  </si>
  <si>
    <r>
      <t xml:space="preserve">1. Tatsächlich erzielbare Erlöse aus Netzentgelten i.e.S.
    </t>
    </r>
    <r>
      <rPr>
        <b/>
        <u/>
        <sz val="12"/>
        <rFont val="Arial"/>
        <family val="2"/>
      </rPr>
      <t>inklusive</t>
    </r>
    <r>
      <rPr>
        <b/>
        <sz val="12"/>
        <rFont val="Arial"/>
        <family val="2"/>
      </rPr>
      <t xml:space="preserve"> den enthaltenen Kostenanteile für die erforderliche Inanspruchnahme vorgelagerter Netzebenen</t>
    </r>
  </si>
  <si>
    <r>
      <t xml:space="preserve">4. Tatsächlich erzielbare Erlöse aus den sonstigen Entgelte
    </t>
    </r>
    <r>
      <rPr>
        <b/>
        <u/>
        <sz val="14"/>
        <rFont val="Arial"/>
        <family val="2"/>
      </rPr>
      <t>inklusive</t>
    </r>
    <r>
      <rPr>
        <b/>
        <sz val="14"/>
        <rFont val="Arial"/>
        <family val="2"/>
      </rPr>
      <t xml:space="preserve"> den enthaltenen Kostenanteile für die erforderliche Inanspruchnahme vorgelagerter Netzebenen</t>
    </r>
  </si>
  <si>
    <t>Zeitraum*</t>
  </si>
  <si>
    <t xml:space="preserve">tatsächliche </t>
  </si>
  <si>
    <t>Bezugsmenge</t>
  </si>
  <si>
    <t>Ist-Kosten nach</t>
  </si>
  <si>
    <t>(Ist-Mengen)</t>
  </si>
  <si>
    <t>Entgelt</t>
  </si>
  <si>
    <t>€/a</t>
  </si>
  <si>
    <t>*Bei unterjährigen Entgeltänderungen des vorgelagerten Netzbetreibers, ist für jede Entgeltperiode dies separat einzutragen. Die Entgelte sind entsprechend zeitanteilig aufzuteilen.</t>
  </si>
  <si>
    <r>
      <t xml:space="preserve">1. Zulässige Erlöse aus Netzentgelten i.e.S.
    </t>
    </r>
    <r>
      <rPr>
        <b/>
        <u/>
        <sz val="12"/>
        <rFont val="Arial"/>
        <family val="2"/>
      </rPr>
      <t>inklusive</t>
    </r>
    <r>
      <rPr>
        <b/>
        <sz val="12"/>
        <rFont val="Arial"/>
        <family val="2"/>
      </rPr>
      <t xml:space="preserve"> den enthaltenen Kostenanteile für die erforderliche Inanspruchnahme vorgelagerter Netzebenen</t>
    </r>
  </si>
  <si>
    <r>
      <t xml:space="preserve">4. Zulässige Erlöse aus den sonstigen Entgelte
    </t>
    </r>
    <r>
      <rPr>
        <b/>
        <u/>
        <sz val="14"/>
        <rFont val="Arial"/>
        <family val="2"/>
      </rPr>
      <t>inklusive</t>
    </r>
    <r>
      <rPr>
        <b/>
        <sz val="14"/>
        <rFont val="Arial"/>
        <family val="2"/>
      </rPr>
      <t xml:space="preserve"> den enthaltenen Kostenanteile für die erforderliche Inanspruchnahme vorgelagerter Netzebenen</t>
    </r>
  </si>
  <si>
    <t>Mitteilung der für die Führung des Regulierungskontos notwendigen Daten des Kalenderjahres</t>
  </si>
  <si>
    <t>Zeile einfügbar (allerdings sind in diesem Fall die Formeln zu Berechnung der Erlöse aus Arbeit unter Ziffer 1.5. anzupassen)</t>
  </si>
  <si>
    <t>Zeile einfügbar (allerdings sind in diesem Fall die Formeln zu Berechnung der Erlöse aus Leistung unter Ziffer 1.5. anzupassen)</t>
  </si>
  <si>
    <t>Jahresarbeit des Kunden</t>
  </si>
  <si>
    <t>Gemessene maximale Leistung des Kunden</t>
  </si>
  <si>
    <t>Erlöse aus Leistung
JHL II (mit Formel)</t>
  </si>
  <si>
    <t>Erlöse aus Leistung
JHL II (mit Preisblatt)</t>
  </si>
  <si>
    <t>Erlöse aus Leistung
JHL I (mit Preisblatt)</t>
  </si>
  <si>
    <t>Erlöse aus Leistung
JHL I (mit Formel)</t>
  </si>
  <si>
    <t>Umsatzerlöse</t>
  </si>
  <si>
    <t>Sonstiges</t>
  </si>
  <si>
    <t>Übersteigen die sonstigen Umsatzerlöse 1 % der Erlöse aus Netzentgelten?
Wenn ja, sind die sonstigen Umsatzerlöse detailiert darzulegen und ggf. zu erläutern.</t>
  </si>
  <si>
    <t>Stimmen die oben dargestellten Umsatzerlöse mit dem (testierten) Tätigkeitsabschluss nach § 6b EnWG überein?
Wenn nein, sind die Gründe hierfür darzulegen.</t>
  </si>
  <si>
    <t>1.1.a</t>
  </si>
  <si>
    <t>1.1.b</t>
  </si>
  <si>
    <t>1.1.2.a</t>
  </si>
  <si>
    <t>1.1.2.b</t>
  </si>
  <si>
    <t>1.1.3.a</t>
  </si>
  <si>
    <t>1.1.3.b</t>
  </si>
  <si>
    <t>Sind in den sonstigen Umsatzerlösen erlösmindernde Buchungen (z. B. aufgrund Forderungsausfalls) vorgenommen worden?
Wenn ja, sind die sonstigen Umsatzerlöse detailiert darzulegen und ggf. zu erläutern.</t>
  </si>
  <si>
    <t>Sind in den Erlösen aus Netzentgelten erlösmindernde Buchungen (z. B. aufgrund Forderungsausfalls) vorgenommen worden?
Wenn ja, sind diese Buchungen detailiert darzulegen und ggf. zu erläutern.</t>
  </si>
  <si>
    <t xml:space="preserve">   davon aus den Vorjahren</t>
  </si>
  <si>
    <t>Erlöse aus gesonderten Netzentgelten (20 Abs. 1 und Abs. 2 GasNEV)</t>
  </si>
  <si>
    <t>Jahr</t>
  </si>
  <si>
    <t>Summe</t>
  </si>
  <si>
    <t>Abrechnungsrelevante Jahreshöchstlast</t>
  </si>
  <si>
    <t>3. Zulässige Erlöse aus Entgelten für Messung und Messstellenbetrieb</t>
  </si>
  <si>
    <t>3. Tatsächlich erzielbare Erlöse aus Entgelten für Messung und Messstellenbetrieb</t>
  </si>
  <si>
    <t>Sonstiges (Netzentgelte)</t>
  </si>
  <si>
    <t>1.1</t>
  </si>
  <si>
    <t>1.1.2</t>
  </si>
  <si>
    <t>1.1.3</t>
  </si>
  <si>
    <t>1.2</t>
  </si>
  <si>
    <t>1.3</t>
  </si>
  <si>
    <t>§ 5 Abs. 1 S. 2 ARegV [€]</t>
  </si>
  <si>
    <t>Verfahrensart</t>
  </si>
  <si>
    <t>Erhebungsbogen gemäß § 5 ARegV "Regulierungskonto (Gas)"</t>
  </si>
  <si>
    <t>I. Angaben zum Netzbetreiber</t>
  </si>
  <si>
    <t>NetzId</t>
  </si>
  <si>
    <t>Firma des Verpächters</t>
  </si>
  <si>
    <t>GewSt-Hebesatz des Basisjahres</t>
  </si>
  <si>
    <t>1. Sind seit dem Basisjahr 2015 Netzteile durch den Netzbetreiber aufgenommen worden?</t>
  </si>
  <si>
    <t>1.a Werden für diese Netzaufnahmen Beträge geltend gemacht, die ursprünglich nicht beim Antragsteller angefallen sind?</t>
  </si>
  <si>
    <t>2. Sind seit dem Basisjahr 2015 Netzteile durch den Netzbetreiber abgegeben worden?</t>
  </si>
  <si>
    <t>2.a Werden Beträge für das abgegebene Netzteil in Abzug gebracht?</t>
  </si>
  <si>
    <t>3. Sind seit dem Basisjahr wälzungsfähige Kosten nach § 20b GasNEV für Biogasanlagen angefallen?</t>
  </si>
  <si>
    <t>3.a Wurden diese Beträge in Abzug gebracht?</t>
  </si>
  <si>
    <t>6. Existeren für den antragstellenden Netzbetreiber über die zweite Regulierungsperiode hinaus genehmigte 
Investitionsmaßnahmen nach § 23 Absatz 6 oder Absatz 7 ARegV?</t>
  </si>
  <si>
    <t>Kosten in €</t>
  </si>
  <si>
    <t xml:space="preserve">Ursache der Differenz gemäß § 5 Abs. 1 S. 3 ARegV </t>
  </si>
  <si>
    <t xml:space="preserve">Sollten Sie Angaben zur Ermittlung der Differenz gemäß § 5 Abs. 1 S. 4 ARegV machen wollen, geben Sie diese bitte unter dem Tabellenblatt "Sonstiges" an.
</t>
  </si>
  <si>
    <t>Erforderliche Inanspruchnahme vorgelagerter Netzebenen 
gemäß §11 Abs. 2 Satz 1 Nr. 4 ARegV</t>
  </si>
  <si>
    <t>tatsächlich entstandene Kosten</t>
  </si>
  <si>
    <t>in EOG enthaltene Ansätze</t>
  </si>
  <si>
    <t>Messtellenbetrieb, zu dem auch die Messung gehört</t>
  </si>
  <si>
    <t>Baukostenzuschüsse/ Netzanschlusskostenbeiträge</t>
  </si>
  <si>
    <t>Kapitalkostenaufschlag nach §10a ARegV</t>
  </si>
  <si>
    <t>Mengenabgleich</t>
  </si>
  <si>
    <t>II. Bestimmung der Jahresdifferenz</t>
  </si>
  <si>
    <t>III. Informationen über Netzeigentümer/Verpächter</t>
  </si>
  <si>
    <t>IV. Fragen zum Plan-Ist-Abgleich des KKAuf</t>
  </si>
  <si>
    <t>Für das Kalenderjahr 2018 bei effizienter Leistungserbringung enstandene tatsächliche IST-Kosten für</t>
  </si>
  <si>
    <t>In Erlösobergrenze 2018 enthaltener Ansatz der Kosten für</t>
  </si>
  <si>
    <t>Anzahl der Mess-
einrichtungen zum 31.12.2017
[Stück]</t>
  </si>
  <si>
    <t>Anzahl der Mess-
einrichtungen zum 31.12.2018
[Stück]</t>
  </si>
  <si>
    <t>davon Änderung der Zahl der Netznutzer, bei denen Messstellenbetrieb durch den Netzbetreiber durchgeführt wird</t>
  </si>
  <si>
    <t>davon Änderung der Zahl der Netznutzer, bei denen Messung durch den Netzbetreiber durchgeführt wird</t>
  </si>
  <si>
    <t>Position</t>
  </si>
  <si>
    <t>I.</t>
  </si>
  <si>
    <t>kalkulatorische Abschreibungen</t>
  </si>
  <si>
    <t>des Sachanlagevermögens</t>
  </si>
  <si>
    <t>des weiteren Anlagevermögens</t>
  </si>
  <si>
    <t>II.a</t>
  </si>
  <si>
    <t>der BKZ/NAKB</t>
  </si>
  <si>
    <t>II.b</t>
  </si>
  <si>
    <t>II.c</t>
  </si>
  <si>
    <t>kalkulatorische Verzinsungsbasis</t>
  </si>
  <si>
    <t>II.</t>
  </si>
  <si>
    <t>kalkulatorische Verzinsung</t>
  </si>
  <si>
    <t>III.</t>
  </si>
  <si>
    <t>kalkulatorische Gewerbesteuer</t>
  </si>
  <si>
    <t>IV.</t>
  </si>
  <si>
    <t>Ist-Kapitalkostenaufschlag</t>
  </si>
  <si>
    <t>I</t>
  </si>
  <si>
    <t>II</t>
  </si>
  <si>
    <t>III</t>
  </si>
  <si>
    <t>IV</t>
  </si>
  <si>
    <t>V</t>
  </si>
  <si>
    <t>VI</t>
  </si>
  <si>
    <t>VII</t>
  </si>
  <si>
    <t>VIII</t>
  </si>
  <si>
    <t>IX</t>
  </si>
  <si>
    <t>X</t>
  </si>
  <si>
    <t>XI</t>
  </si>
  <si>
    <t>XII</t>
  </si>
  <si>
    <t>XIII</t>
  </si>
  <si>
    <t>XIV</t>
  </si>
  <si>
    <t>XV</t>
  </si>
  <si>
    <t>XVI</t>
  </si>
  <si>
    <t>XVII</t>
  </si>
  <si>
    <t>XVIII</t>
  </si>
  <si>
    <t>XIX</t>
  </si>
  <si>
    <t>XX</t>
  </si>
  <si>
    <t>XXI</t>
  </si>
  <si>
    <t>XXII</t>
  </si>
  <si>
    <t>XXIII</t>
  </si>
  <si>
    <t>XXIV</t>
  </si>
  <si>
    <t>XXV</t>
  </si>
  <si>
    <t>XXVI</t>
  </si>
  <si>
    <t>XXVII</t>
  </si>
  <si>
    <t>XXVIII</t>
  </si>
  <si>
    <t>XXIX</t>
  </si>
  <si>
    <t>XXX</t>
  </si>
  <si>
    <t>XXXI</t>
  </si>
  <si>
    <t>XXXII</t>
  </si>
  <si>
    <t>XXXIII</t>
  </si>
  <si>
    <t>XXXIV</t>
  </si>
  <si>
    <t>XXXV</t>
  </si>
  <si>
    <t>Angaben zur Anlage/Anlagengruppe</t>
  </si>
  <si>
    <t>Angaben zu den Anschaffungs- und Herstellungskosten</t>
  </si>
  <si>
    <t>Angaben zu den Nutzungsdauern</t>
  </si>
  <si>
    <t>Zu berücksichtigende Werte</t>
  </si>
  <si>
    <t>Restwerte zum 31.12.</t>
  </si>
  <si>
    <t>Anlagengruppe</t>
  </si>
  <si>
    <t>Anschaffungs-jahr</t>
  </si>
  <si>
    <t>historische AK/HK im Anschaffungsjahr</t>
  </si>
  <si>
    <t>Zugänge auf Grund von Netzüber-gängen gemäß § 26 II ARegV nach dem Basisjahr</t>
  </si>
  <si>
    <t>Abgänge auf Grund von Netzüber-gängen nach § 26 II ARegV nach dem Basisjahr</t>
  </si>
  <si>
    <t>Zugänge auf Grund von Netzüber-gängen gemäß § 26 I ARegV nach dem Basisjahr</t>
  </si>
  <si>
    <t>Zugänge, soweit sie nicht Netzübergänge betreffen</t>
  </si>
  <si>
    <t>Abgänge, soweit sie nicht Netzübergänge betreffen</t>
  </si>
  <si>
    <t>Hinzurechnungen</t>
  </si>
  <si>
    <t>Kürzungen</t>
  </si>
  <si>
    <t>davon genehmigte Investitions-maßnahmen</t>
  </si>
  <si>
    <t xml:space="preserve">davon in Kostenwälzung Biogas berücksichtigt
</t>
  </si>
  <si>
    <t>davon Kosten für die Marktraum-umstellung</t>
  </si>
  <si>
    <t>Nutzungs-dauer Unterer Rand</t>
  </si>
  <si>
    <t>Nutzungs-dauer Oberer Rand</t>
  </si>
  <si>
    <t>AK/HK zum 01.01.</t>
  </si>
  <si>
    <t>Zugänge</t>
  </si>
  <si>
    <t>Abgänge</t>
  </si>
  <si>
    <t>Um-
buchungen</t>
  </si>
  <si>
    <t>AK/HK zum 31.12.</t>
  </si>
  <si>
    <t>kumulierte Abschreibungen zum 01.01.</t>
  </si>
  <si>
    <t>Umbuchungen</t>
  </si>
  <si>
    <t>Wertminder-ungen</t>
  </si>
  <si>
    <t>Zuschreibungen</t>
  </si>
  <si>
    <t>kumulierte Abschreibungen zum 31.12.</t>
  </si>
  <si>
    <t>Restwert zum 01.01.</t>
  </si>
  <si>
    <t>Restwert zum 31.12.</t>
  </si>
  <si>
    <t>A.</t>
  </si>
  <si>
    <t>Anlagevermögen</t>
  </si>
  <si>
    <t>Immaterielle Vermögensgegenstände</t>
  </si>
  <si>
    <t>Konzessionen, gewerbliche Schutzrechte und ähnliche Rechte und Werte sowie Lizenzen an solchen Rechten und Werten</t>
  </si>
  <si>
    <t>Geschäfts- oder Firmenwert</t>
  </si>
  <si>
    <t>geleistete Anzahlungen</t>
  </si>
  <si>
    <t>Sachanlagen</t>
  </si>
  <si>
    <t>Grundstücke, grundstücksgleiche Rechte und Bauten einschließlich der Bauten auf fremden Grundstücken</t>
  </si>
  <si>
    <t>technische Anlagen und Maschinen</t>
  </si>
  <si>
    <t>andere Anlagen, Betriebs- und Geschäftsausstattung</t>
  </si>
  <si>
    <t>geleistete Anzahlungen und Anlagen im Bau</t>
  </si>
  <si>
    <t>Finanzanlagen</t>
  </si>
  <si>
    <t>Anteile an verbundenen Unternehmen</t>
  </si>
  <si>
    <t>Ausleihungen an verbundene Unternehmen</t>
  </si>
  <si>
    <t>Beteiligungen</t>
  </si>
  <si>
    <t>Ausleihungen an Unternehmen, mit denen ein Beteiligungsverhältnis besteht</t>
  </si>
  <si>
    <t>Wertpapiere des Anlagevermögens</t>
  </si>
  <si>
    <t>sonstige Ausleihungen</t>
  </si>
  <si>
    <t>davon außerordentliche Abschreibungen</t>
  </si>
  <si>
    <t>1. Baukostenzuschüsse und Netzanschlusskostenbeiträge - historische Zugänge bis zum Basisjahr 2015</t>
  </si>
  <si>
    <t>Auflösungen</t>
  </si>
  <si>
    <t>Baukostenzuschüsse</t>
  </si>
  <si>
    <t>Netzanschlusskostenbeiträge</t>
  </si>
  <si>
    <t xml:space="preserve">
originäres Netz</t>
  </si>
  <si>
    <t xml:space="preserve">
Netzübergänge nach § 26 ARegV</t>
  </si>
  <si>
    <t>originäres Netz</t>
  </si>
  <si>
    <t>Netzübergänge nach § 26 ARegV</t>
  </si>
  <si>
    <t>2. Baukostenzuschüsse und Netzanschlusskostenbeiträge - historische Zugänge nach dem Basisjahr 2015</t>
  </si>
  <si>
    <t>Historische Zugänge von Baukostenzuschüssen und Netzanschlusskostenbeiträgen</t>
  </si>
  <si>
    <t>Zugangsjahr</t>
  </si>
  <si>
    <t>Zugänge im Zugangsjahr</t>
  </si>
  <si>
    <t xml:space="preserve">Auflösung von Zugängen in einem aus einem Regelverfahren übernommenen Netzteil </t>
  </si>
  <si>
    <t>Zugänge auf Grund von Netzübergängen gemäß § 26 ARegV</t>
  </si>
  <si>
    <t>Abgänge auf Grund von Netzübergängen nach § 26 ARegV</t>
  </si>
  <si>
    <t>Angaben zu den bilanziellen Wertansätzen</t>
  </si>
  <si>
    <t>Vermögensgegenstand</t>
  </si>
  <si>
    <t>Erläuterung</t>
  </si>
  <si>
    <t>Historische AK/HK, der Investitionen seit dem 01.01.2016</t>
  </si>
  <si>
    <t>Zugänge auf Grund von Netzübergängen gemäß § 26 II ARegV</t>
  </si>
  <si>
    <t>Abgänge auf Grund von Netzübergängen nach § 26 II ARegV</t>
  </si>
  <si>
    <t>Zugänge auf Grund von Netzübergängen gemäß § 26 I ARegV</t>
  </si>
  <si>
    <t>Nutzungsdauer (handelsrechtlich)</t>
  </si>
  <si>
    <t>Vereinfachtes Verfahren</t>
  </si>
  <si>
    <t>tatsächlich entstandene Erlöse</t>
  </si>
  <si>
    <t>Ausfüllhilfe</t>
  </si>
  <si>
    <t xml:space="preserve">In diesem Tabellenblatt sind entsprechende detaillierte Angaben zum Bestand des Sachanlagevermögens bezogen auf die jeweilige NetzID zum Zeitpunkt der Antragstellung zu machen. Sofern sich bei von mehreren Tätigkeiten genutzten Sachanlagevermögen aufgrund von rein quantitativen Schlüsseländerungen Änderungen im Wertansatz des betroffenen Jahres ergeben, sind diese ausschließlich über Hinzurechnungen bzw. Kürzungen, unter Beibehaltung des Anschaffungsjahres, zu erfassen. Die historischen AK/HK im Anschaffungsjahr sollen nicht auf Grund dessen verändert werden. </t>
  </si>
  <si>
    <t xml:space="preserve">Auf diesem Tabellenblatt sind der Anlagenspiegel des Gesamtunternehmens und der Tätigkeit Gasverteilung des Netzbetreibers anzugeben. Sofern Verpächter oder Subverpächter vorhanden sind, sind hier auch die jeweiligen Anlagenspiegel der Tätigkeit Gasverteilung für jeden Verpächter bzw. Subverpächter ab der Spalte AU getrennt anzugeben. Die weiteren Anlagenspiegel können bei Bedarf eingeblendet werden. </t>
  </si>
  <si>
    <t>In der 1. Tabelle sind im Rahmen von Netzübergängen aufgenommene Baukostenzuschüsse und Netzanschlusskostenbeiträge in den Zellen C6 bis C26, E6 bis E26, G6 bis G26 und I6 bis I26 immer getrennt von den historischen Zugängen mit einem positiven Vorzeichen anzugeben. Dementsprechend sind im Rahmen von Netzübergängen abgegebene Baukostenzuschüsse und Netzanschlusskostenbeiträge in den entsprechenden Zellen immer getrennt von den historischen Zugängen mit negativem Vorzeichen anzugeben. Hierbei sind aufgenommene und abgegebene BKZ und NAKB zu saldieren.</t>
  </si>
  <si>
    <t>Sofern ein Netzbetreiber im vereinfachten Verfahren nach § 24 ARegV im Rahmen eines Netzübergangs nach § 26 ARegV ein Netz oder ein Netzteil von einem Netzbetreiber aus dem Regelverfahren übernommen hat und im Rahmen dieses Netzübergangs in der Vergangenheit vereinnahmte Baukostenzuschüsse und/oder Netzanschlusskostenbeiträge übertragen worden sind, so ist für den übernommenen Netzteil die 1. Tabelle analog zum Regelverfahren zu befüllen.</t>
  </si>
  <si>
    <t xml:space="preserve">Sofern nach dem Netzübergang in dem übernommenen Netzteil Baukostenzuschüsse und/oder Netzanschlusskostenbeiträge vereinnahmt worden sind, so sind die sich daraus ergebenden Auflösungserträge, unabhängig von den Ansätzen zur Restwertermittlung im Rahmen des Plan-Ist-Abgleichs des Kapitalkostenaufschlags, separat in der Spalte D ab Zelle D32 anzugeben. </t>
  </si>
  <si>
    <t>Bitte beachten Sie bei der Angabe von Anlagen im Bau, dass diese immer mit dem ursprünglichen Zugangsjahr anzugeben sind auch wenn es sich im Folgejahr weiterhin um Anlagen im Bau handelt.</t>
  </si>
  <si>
    <t>Tabellenblatt WAV</t>
  </si>
  <si>
    <t>Tabellenblatt BKZ_NAKB</t>
  </si>
  <si>
    <t>Tabellenblatt Anl_Spiegel</t>
  </si>
  <si>
    <t>Tabellenblatt SAV</t>
  </si>
  <si>
    <r>
      <rPr>
        <u/>
        <sz val="10.5"/>
        <rFont val="Calibri"/>
        <family val="2"/>
        <scheme val="minor"/>
      </rPr>
      <t>Netzbetreiber im Regelverfahren</t>
    </r>
    <r>
      <rPr>
        <sz val="10.5"/>
        <rFont val="Calibri"/>
        <family val="2"/>
        <scheme val="minor"/>
      </rPr>
      <t xml:space="preserve"> haben, unabhängig davon, ob ein Kapitalkostenaufschlag nach § 10a ARegV beantragt bzw. genehmigt wurde, zur Ermittlung der Auflösungserträge die 1. und 2. Tabelle vollständig zu befüllen. Sofern ein Kapitalkostenaufschlag nach §10a ARegV beantragt bzw. genehmigt wurde, dient die 2. Tabelle auch zur Bestimmung der Restwerte der Baukostenzuschüsse und Netzanschlusskostenbeiträge im Rahmen der Abrechnung des Kapitalkostenaufschlages.</t>
    </r>
  </si>
  <si>
    <r>
      <rPr>
        <u/>
        <sz val="10.5"/>
        <rFont val="Calibri"/>
        <family val="2"/>
        <scheme val="minor"/>
      </rPr>
      <t>Netzbetreiber im vereinfachten Verfahren</t>
    </r>
    <r>
      <rPr>
        <sz val="10.5"/>
        <rFont val="Calibri"/>
        <family val="2"/>
        <scheme val="minor"/>
      </rPr>
      <t xml:space="preserve"> nach § 24 ARegV, die einen Kapitalkostenaufschlag nach § 10a ARegV beantragt haben bzw. denen ein Kapitalkostenaufschlag nach § 10a ARegV  genehmigt wurde, haben lediglich die 2. Tabelle zu befüllen. Sofern kein Kapitalkostenaufschlag nach § 10a ARegV beantragt bzw. genehmigt wurde, sind in diesem Tabellenblatt keinerlei Angaben erforderlich. </t>
    </r>
  </si>
  <si>
    <t>Anlagengruppen</t>
  </si>
  <si>
    <t>Unterer Rand</t>
  </si>
  <si>
    <t>Oberer Rand</t>
  </si>
  <si>
    <t>Jahre</t>
  </si>
  <si>
    <t>WAV-Positionen</t>
  </si>
  <si>
    <t>EK-Zins</t>
  </si>
  <si>
    <t>Investitionsjahre</t>
  </si>
  <si>
    <t>Zeitreihe_1</t>
  </si>
  <si>
    <t>Zeitreihe_2</t>
  </si>
  <si>
    <t xml:space="preserve">GuV Positionen </t>
  </si>
  <si>
    <t>Grundstücksanlagen, Bauten für Transportwesen</t>
  </si>
  <si>
    <t>Selbst geschaffene gewerbliche Schutzrechte und ähnliche Rechte und Werte</t>
  </si>
  <si>
    <t>nach § 7 Abs. 6 NEV</t>
  </si>
  <si>
    <t>Betriebsgebäude</t>
  </si>
  <si>
    <t>entgeltlich erworbene Konzessionen, gewerbliche Schutzrechte und ähnliche Rechte und Werte sowie Lizenzen an solchen Rechten und Werten</t>
  </si>
  <si>
    <t>nach § 7 Abs. 7 NEV</t>
  </si>
  <si>
    <t xml:space="preserve">bitte wählen </t>
  </si>
  <si>
    <t>Verwaltungsgebäude</t>
  </si>
  <si>
    <t>gewichtet</t>
  </si>
  <si>
    <t>1 Umsatzerlöse</t>
  </si>
  <si>
    <t>Gleisanlagen, Eisenbahnwagen</t>
  </si>
  <si>
    <t>geleistete Anzahlungen auf immaterielle Vermögensgegenstände</t>
  </si>
  <si>
    <t>avg_10y_2018_BBK01.WU0017</t>
  </si>
  <si>
    <t>1.1 Umsatzerlöse aus Netzentgelten Gas</t>
  </si>
  <si>
    <t>Geschäftsausstattung (ohne EDV, Werkzeuge/Geräte); Vermittlungseinrichtungen</t>
  </si>
  <si>
    <t>Grundstücke, grundstücksgleiche Rechte</t>
  </si>
  <si>
    <t>1.1.1 Ausspeisepunkte ohne Leistungsmessung</t>
  </si>
  <si>
    <t>Werkzeuge/Geräte</t>
  </si>
  <si>
    <t>geleistete Anzahlungen und Anlagen im Bau des Sachanlagevermögens</t>
  </si>
  <si>
    <t>1.1.2 Ausspeisepunkte mit Leistungmessung</t>
  </si>
  <si>
    <t>Lagereinrichtung</t>
  </si>
  <si>
    <t>1.1.3 Messung</t>
  </si>
  <si>
    <t>Hardware</t>
  </si>
  <si>
    <t>1.1.4 Messstellenbetrieb</t>
  </si>
  <si>
    <t>Software</t>
  </si>
  <si>
    <t>1.1.5 Gesondertes Netzentgelt gemäß § 20 Abs. 2 GasNEV</t>
  </si>
  <si>
    <t>Leichtfahrzeuge</t>
  </si>
  <si>
    <t>1.1.6 Vertragsstrafen</t>
  </si>
  <si>
    <t>Schwerfahrzeuge</t>
  </si>
  <si>
    <t>1.1.7 Umsatzerlöse gemäß § 3 KAV i.V.m. § 18 GasNEV</t>
  </si>
  <si>
    <t>Gasbehälter</t>
  </si>
  <si>
    <t>1.1.8 Unterbrechbare und unterjährige Verträge</t>
  </si>
  <si>
    <t>Erdgasverdichtung</t>
  </si>
  <si>
    <t>1.1.9 Weitere Erlöse</t>
  </si>
  <si>
    <t>Gasreinigungsanlagen</t>
  </si>
  <si>
    <t>1.1.10 Konzessionsabgaben</t>
  </si>
  <si>
    <t>Piping und Armaturen</t>
  </si>
  <si>
    <t>1.2 Umsatzerlöse, die nicht auf Netzentgelte entfallen</t>
  </si>
  <si>
    <t>Gasmessanlagen</t>
  </si>
  <si>
    <t>1.2.1 Erlöse aus der Auflösung von Ertragszuschüssen</t>
  </si>
  <si>
    <t>Sicherheitseinrichtungen (Erdgasverdichteranlagen)</t>
  </si>
  <si>
    <t>1.2.2 Sonstige Erlöse</t>
  </si>
  <si>
    <t>Leit- und Energietechnik (Erdgasverdichteranlagen)</t>
  </si>
  <si>
    <t>2 Erhöhung oder Verminderung des Bestandes an fertigen und unfertigen Erzeugnissen</t>
  </si>
  <si>
    <t>Nebenanlagen (Erdgasverdichteranlagen)</t>
  </si>
  <si>
    <t>3 Andere aktivierte Eigenleistungen</t>
  </si>
  <si>
    <t>Verkehrswege</t>
  </si>
  <si>
    <t>4 Sonstige betriebliche Erträge</t>
  </si>
  <si>
    <t>Rohrleitungen/HAL Stahl PE ummantelt &lt;= 16 bar</t>
  </si>
  <si>
    <t>5 Materialaufwand</t>
  </si>
  <si>
    <t>Rohrleitungen/HAL Stahl PE ummantelt &gt; 16 bar</t>
  </si>
  <si>
    <t>6 davon Aufwendungen für die erforderliche Inanspruchnahme vorgelagerter Netzebenen inklusiver aller Umlagen</t>
  </si>
  <si>
    <t>Rohrleitungen/HAL Stahl kathodisch geschützt &lt;= 16 bar</t>
  </si>
  <si>
    <t>7 Personalaufwand</t>
  </si>
  <si>
    <t>Rohrleitungen/HAL Stahl kathodisch geschützt &gt; 16 bar</t>
  </si>
  <si>
    <t>8 Abschreibungen auf immaterielle Vermögensgegenstände des Anlagevermögens und Sachanlagen</t>
  </si>
  <si>
    <t>Rohrleitungen/HAL Stahl bituminiert &lt;= 16 bar</t>
  </si>
  <si>
    <t>9 Sonstige betriebliche Aufwendungen</t>
  </si>
  <si>
    <t>Rohrleitungen/HAL Stahl bituminiert &gt; 16 bar</t>
  </si>
  <si>
    <t>10 Finanzergebnis</t>
  </si>
  <si>
    <t>Rohrleitungen/HAL Grauguss (&gt; DN 150)</t>
  </si>
  <si>
    <t>11 Steuern</t>
  </si>
  <si>
    <t>Rohrleitungen/HAL Duktiler Guss</t>
  </si>
  <si>
    <t>12 Jahresüberschuss/Jahresfehlbetrag</t>
  </si>
  <si>
    <t>Rohrleitungen/HAL Polyethylen (PE-HD)</t>
  </si>
  <si>
    <t xml:space="preserve">13 keine </t>
  </si>
  <si>
    <t>Rohrleitungen/HAL Polyvinylchlorid (PVC)</t>
  </si>
  <si>
    <t>Armaturen/Armaturenstationen</t>
  </si>
  <si>
    <t>Molchschleusen</t>
  </si>
  <si>
    <t>Sicherheitseinrichtungen (Rohrleitungen/HAL)</t>
  </si>
  <si>
    <t>Gaszähler der Verteilung</t>
  </si>
  <si>
    <t>Vorschlag Vorgänge</t>
  </si>
  <si>
    <t>Hausdruckregler/Zählerregler</t>
  </si>
  <si>
    <t>Messeinrichtungen</t>
  </si>
  <si>
    <t>Regeleinrichtungen</t>
  </si>
  <si>
    <t>Zuführung Rückstellung</t>
  </si>
  <si>
    <t>Sicherheitseinrichtungen (Mess-, Regel- und Zähleranlagen)</t>
  </si>
  <si>
    <t>Auflösung Rückstellung</t>
  </si>
  <si>
    <t>Leit- und Energietechnik (Mess-, Regel- und Zähleranlagen)</t>
  </si>
  <si>
    <t>Inanspruchnahme Rückstellung</t>
  </si>
  <si>
    <t>Verdichter in Gasmischanlagen</t>
  </si>
  <si>
    <t>Periodenfremde Erlöse (bitte näher erläutern)</t>
  </si>
  <si>
    <t>Nebenanlagen (Mess-, Regel- und Zähleranlagen)</t>
  </si>
  <si>
    <t>Mehr- und Mindermegen</t>
  </si>
  <si>
    <t>Gebäude (Mess-, Regel- und Zähleranlagen)</t>
  </si>
  <si>
    <t>Umsatzerlöse aus DL (bitte näher erläutern)</t>
  </si>
  <si>
    <t>Fernwirkanlagen</t>
  </si>
  <si>
    <t>Umsatzerlöse aus DL für die die Kosten im Ausgangsniveau berücksichtigt wurden (bitte näher erläutern)</t>
  </si>
  <si>
    <t xml:space="preserve">Grundstücke </t>
  </si>
  <si>
    <t>sonstige Erlöse (bitte näher erläutern)</t>
  </si>
  <si>
    <t>Umsatzerlöse aus Biogas</t>
  </si>
  <si>
    <t>Marktraumumstellung</t>
  </si>
  <si>
    <t>Seitenzahlungen von anderen FNB (Biogas)</t>
  </si>
  <si>
    <t>Seitenzahlungen von anderen FNB (Marktraumumstellung)</t>
  </si>
  <si>
    <t>Hinzurechnung/
Kürzung</t>
  </si>
  <si>
    <t>Hinzurechnung</t>
  </si>
  <si>
    <t>Kürzung</t>
  </si>
  <si>
    <t>Art</t>
  </si>
  <si>
    <t>Fernleitungsnetzbetreiber</t>
  </si>
  <si>
    <t>Verteilernetzbetreiber</t>
  </si>
  <si>
    <t>Verfahren</t>
  </si>
  <si>
    <t>Regelverfahren</t>
  </si>
  <si>
    <t>VII. Berechnung des Ist-Kapitalkostenaufschlag</t>
  </si>
  <si>
    <t>VIIa.Sachanlagevermögen</t>
  </si>
  <si>
    <t>VIIb.Anlagenspiegel</t>
  </si>
  <si>
    <t>VIIc.Auflösung von Baukostenzuschüssen/Netzanschlusskostenbeiträgen in Verbindung mit der GasNEV</t>
  </si>
  <si>
    <t>VIId.Weiteres Anlagevermögen</t>
  </si>
  <si>
    <t>Tätigkeit Gasverteilung für VP1</t>
  </si>
  <si>
    <t>bei effizienter Leistungserbringung entstehende Kostenveränderung des Messstellenbetriebes</t>
  </si>
  <si>
    <t>17.06.2019/LRegB BW</t>
  </si>
  <si>
    <r>
      <t xml:space="preserve">Dieses Tabellenblatt müssen Netzbetreiber, die den Bericht zum "Prüfungsschwerpunkt Kostenschlüsselung" gemäß der Festlegung der LRegB vom 02.06.2015 vorlegen, </t>
    </r>
    <r>
      <rPr>
        <b/>
        <u/>
        <sz val="10.5"/>
        <color rgb="FFFF0000"/>
        <rFont val="Calibri"/>
        <family val="2"/>
        <scheme val="minor"/>
      </rPr>
      <t>nicht</t>
    </r>
    <r>
      <rPr>
        <b/>
        <sz val="10.5"/>
        <color rgb="FFFF0000"/>
        <rFont val="Calibri"/>
        <family val="2"/>
        <scheme val="minor"/>
      </rPr>
      <t xml:space="preserve"> ausfüllen.</t>
    </r>
  </si>
  <si>
    <t>!!! Eingabe nur bei Teilnahme am Regelverfahren !!!</t>
  </si>
  <si>
    <t>Verwendeter EK-Zins</t>
  </si>
  <si>
    <t>nach § 7 Abs. 6 NEV  (Anteil 40%)</t>
  </si>
  <si>
    <t>nach § 7 Abs. 7 NEV  (Anteil 60%)</t>
  </si>
  <si>
    <t>NB1</t>
  </si>
  <si>
    <t>Testnetz GmbH (bitte Firma eintragen!)</t>
  </si>
  <si>
    <t>VP1</t>
  </si>
  <si>
    <t>Testverpächter GmbH (bitte Firma eintragen!)</t>
  </si>
  <si>
    <t>GewSt-Hebesatz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</si>
</sst>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0\ &quot;€&quot;;\-#,##0\ &quot;€&quot;"/>
    <numFmt numFmtId="6" formatCode="#,##0\ &quot;€&quot;;[Red]\-#,##0\ &quot;€&quot;"/>
    <numFmt numFmtId="42" formatCode="_-* #,##0\ &quot;€&quot;_-;\-* #,##0\ &quot;€&quot;_-;_-* &quot;-&quot;\ &quot;€&quot;_-;_-@_-"/>
    <numFmt numFmtId="44" formatCode="_-* #,##0.00\ &quot;€&quot;_-;\-* #,##0.00\ &quot;€&quot;_-;_-* &quot;-&quot;??\ &quot;€&quot;_-;_-@_-"/>
    <numFmt numFmtId="164" formatCode="_-* #,##0.00\ &quot;DM&quot;_-;\-* #,##0.00\ &quot;DM&quot;_-;_-* &quot;-&quot;??\ &quot;DM&quot;_-;_-@_-"/>
    <numFmt numFmtId="165" formatCode="#,##0.00;[Red]#,##0.00"/>
    <numFmt numFmtId="166" formatCode="#,##0.00\ &quot;€&quot;"/>
    <numFmt numFmtId="167" formatCode="#,##0.00_ ;[Red]\-#,##0.00\ "/>
    <numFmt numFmtId="168" formatCode="#,##0.0000"/>
    <numFmt numFmtId="169" formatCode="_([$€]* #,##0.00_);_([$€]* \(#,##0.00\);_([$€]* &quot;-&quot;??_);_(@_)"/>
    <numFmt numFmtId="170" formatCode="#,##0_ ;[Red]\-#,##0\ "/>
    <numFmt numFmtId="171" formatCode="#,##0\ &quot;€&quot;"/>
    <numFmt numFmtId="172" formatCode="_-* #,##0\ _€_-;\-* #,##0\ _€_-;_-* &quot;-&quot;??\ _€_-;_-@_-"/>
    <numFmt numFmtId="173" formatCode="0_ ;\-0\ "/>
    <numFmt numFmtId="174" formatCode="_-* #,##0\ _€_-;\-* #,##0\ _€_-;_-* &quot;-&quot;\ _€_-;_-@_-"/>
    <numFmt numFmtId="175" formatCode="0.000%"/>
    <numFmt numFmtId="176" formatCode="#,##0_ ;\-#,##0\ "/>
    <numFmt numFmtId="177" formatCode="0.0%"/>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4"/>
      <name val="Arial"/>
      <family val="2"/>
    </font>
    <font>
      <sz val="14"/>
      <name val="Arial"/>
      <family val="2"/>
    </font>
    <font>
      <sz val="12"/>
      <name val="Arial"/>
      <family val="2"/>
    </font>
    <font>
      <b/>
      <sz val="12"/>
      <name val="Arial"/>
      <family val="2"/>
    </font>
    <font>
      <b/>
      <sz val="12"/>
      <name val="Arial"/>
      <family val="2"/>
    </font>
    <font>
      <b/>
      <sz val="11"/>
      <color indexed="10"/>
      <name val="Arial"/>
      <family val="2"/>
    </font>
    <font>
      <b/>
      <sz val="11"/>
      <name val="Arial"/>
      <family val="2"/>
    </font>
    <font>
      <sz val="11"/>
      <name val="Arial"/>
      <family val="2"/>
    </font>
    <font>
      <sz val="10"/>
      <color indexed="9"/>
      <name val="Arial"/>
      <family val="2"/>
    </font>
    <font>
      <sz val="8"/>
      <name val="Arial"/>
      <family val="2"/>
    </font>
    <font>
      <sz val="8"/>
      <name val="Arial"/>
      <family val="2"/>
    </font>
    <font>
      <b/>
      <u/>
      <sz val="14"/>
      <name val="Arial"/>
      <family val="2"/>
    </font>
    <font>
      <sz val="12"/>
      <name val="Arial"/>
      <family val="2"/>
    </font>
    <font>
      <b/>
      <u/>
      <sz val="12"/>
      <name val="Arial"/>
      <family val="2"/>
    </font>
    <font>
      <b/>
      <sz val="14"/>
      <name val="Arial"/>
      <family val="2"/>
    </font>
    <font>
      <sz val="12"/>
      <color indexed="10"/>
      <name val="Arial"/>
      <family val="2"/>
    </font>
    <font>
      <u/>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9"/>
      <name val="Arial"/>
      <family val="2"/>
    </font>
    <font>
      <b/>
      <sz val="12"/>
      <color indexed="9"/>
      <name val="Arial"/>
      <family val="2"/>
    </font>
    <font>
      <sz val="14"/>
      <color indexed="9"/>
      <name val="Arial"/>
      <family val="2"/>
    </font>
    <font>
      <sz val="12"/>
      <color indexed="9"/>
      <name val="Arial"/>
      <family val="2"/>
    </font>
    <font>
      <b/>
      <sz val="12"/>
      <color indexed="9"/>
      <name val="Arial"/>
      <family val="2"/>
    </font>
    <font>
      <sz val="18"/>
      <name val="Arial"/>
      <family val="2"/>
    </font>
    <font>
      <b/>
      <u/>
      <sz val="10"/>
      <name val="Arial"/>
      <family val="2"/>
    </font>
    <font>
      <b/>
      <sz val="11"/>
      <color theme="1"/>
      <name val="Arial"/>
      <family val="2"/>
    </font>
    <font>
      <sz val="11"/>
      <color indexed="8"/>
      <name val="Arial"/>
      <family val="2"/>
    </font>
    <font>
      <b/>
      <sz val="11"/>
      <color indexed="8"/>
      <name val="Arial"/>
      <family val="2"/>
    </font>
    <font>
      <b/>
      <sz val="11"/>
      <color indexed="63"/>
      <name val="Arial"/>
      <family val="2"/>
    </font>
    <font>
      <b/>
      <sz val="14"/>
      <color indexed="63"/>
      <name val="Arial"/>
      <family val="2"/>
    </font>
    <font>
      <b/>
      <sz val="14"/>
      <color theme="1"/>
      <name val="Calibri"/>
      <family val="2"/>
      <scheme val="minor"/>
    </font>
    <font>
      <sz val="11"/>
      <color theme="0"/>
      <name val="Calibri"/>
      <family val="2"/>
      <scheme val="minor"/>
    </font>
    <font>
      <b/>
      <sz val="11"/>
      <color theme="0"/>
      <name val="Calibri"/>
      <family val="2"/>
      <scheme val="minor"/>
    </font>
    <font>
      <b/>
      <sz val="12"/>
      <color theme="1"/>
      <name val="Calibri"/>
      <family val="2"/>
      <scheme val="minor"/>
    </font>
    <font>
      <b/>
      <sz val="11"/>
      <color rgb="FF3F3F3F"/>
      <name val="Calibri"/>
      <family val="2"/>
      <scheme val="minor"/>
    </font>
    <font>
      <sz val="12"/>
      <color theme="1"/>
      <name val="Calibri"/>
      <family val="2"/>
      <scheme val="minor"/>
    </font>
    <font>
      <b/>
      <sz val="11"/>
      <color rgb="FFFA7D00"/>
      <name val="Calibri"/>
      <family val="2"/>
      <scheme val="minor"/>
    </font>
    <font>
      <sz val="11"/>
      <name val="Calibri"/>
      <family val="2"/>
      <scheme val="minor"/>
    </font>
    <font>
      <b/>
      <sz val="14"/>
      <name val="Calibri"/>
      <family val="2"/>
      <scheme val="minor"/>
    </font>
    <font>
      <b/>
      <sz val="14"/>
      <color theme="0"/>
      <name val="Calibri"/>
      <family val="2"/>
      <scheme val="minor"/>
    </font>
    <font>
      <sz val="14"/>
      <name val="Calibri"/>
      <family val="2"/>
      <scheme val="minor"/>
    </font>
    <font>
      <b/>
      <sz val="11"/>
      <name val="Calibri"/>
      <family val="2"/>
      <scheme val="minor"/>
    </font>
    <font>
      <b/>
      <sz val="12"/>
      <name val="Calibri"/>
      <family val="2"/>
      <scheme val="minor"/>
    </font>
    <font>
      <sz val="10"/>
      <name val="Calibri"/>
      <family val="2"/>
      <scheme val="minor"/>
    </font>
    <font>
      <sz val="10"/>
      <color rgb="FFFF0000"/>
      <name val="Arial"/>
      <family val="2"/>
    </font>
    <font>
      <sz val="10.5"/>
      <name val="Calibri"/>
      <family val="2"/>
      <scheme val="minor"/>
    </font>
    <font>
      <b/>
      <sz val="16"/>
      <color theme="0"/>
      <name val="Calibri"/>
      <family val="2"/>
      <scheme val="minor"/>
    </font>
    <font>
      <b/>
      <sz val="10.5"/>
      <name val="Calibri"/>
      <family val="2"/>
      <scheme val="minor"/>
    </font>
    <font>
      <u/>
      <sz val="10.5"/>
      <name val="Calibri"/>
      <family val="2"/>
      <scheme val="minor"/>
    </font>
    <font>
      <b/>
      <sz val="10"/>
      <name val="Arial"/>
      <family val="2"/>
    </font>
    <font>
      <b/>
      <sz val="10.5"/>
      <color rgb="FFFF0000"/>
      <name val="Calibri"/>
      <family val="2"/>
      <scheme val="minor"/>
    </font>
    <font>
      <b/>
      <u/>
      <sz val="10.5"/>
      <color rgb="FFFF0000"/>
      <name val="Calibri"/>
      <family val="2"/>
      <scheme val="minor"/>
    </font>
    <font>
      <b/>
      <sz val="14"/>
      <color rgb="FFFF0000"/>
      <name val="Calibri"/>
      <family val="2"/>
      <scheme val="minor"/>
    </font>
    <font>
      <sz val="10"/>
      <color theme="1"/>
      <name val="Arial"/>
      <family val="2"/>
    </font>
    <font>
      <b/>
      <sz val="11"/>
      <color theme="1"/>
      <name val="Calibri"/>
      <family val="2"/>
      <scheme val="minor"/>
    </font>
    <font>
      <b/>
      <sz val="16"/>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2F2F2"/>
      </patternFill>
    </fill>
    <fill>
      <patternFill patternType="solid">
        <fgColor theme="4" tint="0.79998168889431442"/>
        <bgColor indexed="65"/>
      </patternFill>
    </fill>
    <fill>
      <patternFill patternType="solid">
        <fgColor theme="5" tint="0.79998168889431442"/>
        <bgColor indexed="65"/>
      </patternFill>
    </fill>
    <fill>
      <patternFill patternType="gray0625">
        <fgColor theme="1"/>
        <bgColor theme="0" tint="-4.9989318521683403E-2"/>
      </patternFill>
    </fill>
    <fill>
      <patternFill patternType="solid">
        <fgColor theme="5"/>
      </patternFill>
    </fill>
    <fill>
      <patternFill patternType="lightUp"/>
    </fill>
    <fill>
      <patternFill patternType="solid">
        <fgColor theme="5" tint="0.39997558519241921"/>
        <bgColor indexed="65"/>
      </patternFill>
    </fill>
    <fill>
      <patternFill patternType="solid">
        <fgColor theme="7" tint="0.79998168889431442"/>
        <bgColor indexed="64"/>
      </patternFill>
    </fill>
  </fills>
  <borders count="6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double">
        <color indexed="64"/>
      </bottom>
      <diagonal/>
    </border>
    <border>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rgb="FF7F7F7F"/>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3F3F3F"/>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3F3F3F"/>
      </left>
      <right style="thin">
        <color rgb="FF3F3F3F"/>
      </right>
      <top style="thin">
        <color rgb="FF3F3F3F"/>
      </top>
      <bottom style="double">
        <color indexed="64"/>
      </bottom>
      <diagonal/>
    </border>
  </borders>
  <cellStyleXfs count="6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169" fontId="6" fillId="0" borderId="0" applyFont="0" applyFill="0" applyBorder="0" applyAlignment="0" applyProtection="0"/>
    <xf numFmtId="0" fontId="33" fillId="4" borderId="0" applyNumberFormat="0" applyBorder="0" applyAlignment="0" applyProtection="0"/>
    <xf numFmtId="0" fontId="34" fillId="21" borderId="0" applyNumberFormat="0" applyBorder="0" applyAlignment="0" applyProtection="0"/>
    <xf numFmtId="49" fontId="6" fillId="0" borderId="0"/>
    <xf numFmtId="0" fontId="16" fillId="22" borderId="4" applyNumberFormat="0" applyFont="0" applyAlignment="0" applyProtection="0"/>
    <xf numFmtId="9" fontId="6" fillId="0" borderId="0" applyFont="0" applyFill="0" applyBorder="0" applyAlignment="0" applyProtection="0"/>
    <xf numFmtId="0" fontId="35" fillId="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6" fillId="0" borderId="0" applyFont="0" applyFill="0" applyBorder="0" applyAlignment="0" applyProtection="0"/>
    <xf numFmtId="164" fontId="7" fillId="0" borderId="0" applyFont="0" applyFill="0" applyBorder="0" applyAlignment="0" applyProtection="0"/>
    <xf numFmtId="0" fontId="41" fillId="0" borderId="0" applyNumberFormat="0" applyFill="0" applyBorder="0" applyAlignment="0" applyProtection="0"/>
    <xf numFmtId="0" fontId="42" fillId="23" borderId="9" applyNumberFormat="0" applyAlignment="0" applyProtection="0"/>
    <xf numFmtId="0" fontId="6" fillId="0" borderId="0"/>
    <xf numFmtId="0" fontId="5" fillId="0" borderId="0"/>
    <xf numFmtId="0" fontId="56" fillId="31" borderId="0" applyNumberFormat="0" applyBorder="0" applyAlignment="0" applyProtection="0"/>
    <xf numFmtId="0" fontId="59" fillId="32" borderId="47" applyNumberFormat="0" applyAlignment="0" applyProtection="0"/>
    <xf numFmtId="0" fontId="61" fillId="32" borderId="42" applyNumberFormat="0" applyAlignment="0" applyProtection="0"/>
    <xf numFmtId="0" fontId="4" fillId="33" borderId="0" applyNumberFormat="0" applyBorder="0" applyAlignment="0" applyProtection="0"/>
    <xf numFmtId="0" fontId="4" fillId="34" borderId="0" applyNumberFormat="0" applyBorder="0" applyAlignment="0" applyProtection="0"/>
    <xf numFmtId="0" fontId="56" fillId="36" borderId="0" applyNumberFormat="0" applyBorder="0" applyAlignment="0" applyProtection="0"/>
    <xf numFmtId="0" fontId="56" fillId="38" borderId="0" applyNumberFormat="0" applyBorder="0" applyAlignment="0" applyProtection="0"/>
    <xf numFmtId="0" fontId="1" fillId="0" borderId="0"/>
    <xf numFmtId="9" fontId="1" fillId="0" borderId="0" applyFont="0" applyFill="0" applyBorder="0" applyAlignment="0" applyProtection="0"/>
  </cellStyleXfs>
  <cellXfs count="668">
    <xf numFmtId="0" fontId="0" fillId="0" borderId="0" xfId="0"/>
    <xf numFmtId="0" fontId="6" fillId="24" borderId="0" xfId="0" applyFont="1" applyFill="1" applyBorder="1" applyAlignment="1" applyProtection="1">
      <alignment vertical="center"/>
    </xf>
    <xf numFmtId="0" fontId="0" fillId="24" borderId="0" xfId="0" applyFill="1" applyBorder="1" applyProtection="1"/>
    <xf numFmtId="0" fontId="10" fillId="24" borderId="0" xfId="0" applyFont="1" applyFill="1" applyBorder="1" applyAlignment="1" applyProtection="1">
      <alignment horizontal="centerContinuous"/>
    </xf>
    <xf numFmtId="0" fontId="8" fillId="24" borderId="0" xfId="0" applyFont="1" applyFill="1" applyBorder="1" applyAlignment="1" applyProtection="1">
      <alignment horizontal="left" vertical="center"/>
    </xf>
    <xf numFmtId="0" fontId="0" fillId="24" borderId="0" xfId="0" applyFill="1" applyBorder="1" applyAlignment="1" applyProtection="1"/>
    <xf numFmtId="0" fontId="8" fillId="24" borderId="0" xfId="0" applyFont="1" applyFill="1" applyBorder="1" applyAlignment="1" applyProtection="1">
      <alignment horizontal="left" wrapText="1"/>
    </xf>
    <xf numFmtId="0" fontId="14" fillId="24" borderId="0" xfId="0" applyFont="1" applyFill="1" applyBorder="1" applyAlignment="1" applyProtection="1">
      <alignment horizontal="left" vertical="center" wrapText="1"/>
    </xf>
    <xf numFmtId="0" fontId="6" fillId="24" borderId="0" xfId="0" applyFont="1" applyFill="1" applyBorder="1" applyProtection="1"/>
    <xf numFmtId="0" fontId="21" fillId="24" borderId="0" xfId="42" applyFont="1" applyFill="1" applyBorder="1" applyAlignment="1" applyProtection="1"/>
    <xf numFmtId="0" fontId="13" fillId="24" borderId="0" xfId="42" applyFont="1" applyFill="1" applyBorder="1" applyAlignment="1" applyProtection="1">
      <alignment vertical="center"/>
    </xf>
    <xf numFmtId="0" fontId="13" fillId="24" borderId="0" xfId="42" applyFont="1" applyFill="1" applyBorder="1" applyProtection="1"/>
    <xf numFmtId="0" fontId="17" fillId="24" borderId="0" xfId="0" applyFont="1" applyFill="1" applyBorder="1" applyAlignment="1" applyProtection="1">
      <alignment vertical="center"/>
    </xf>
    <xf numFmtId="0" fontId="17" fillId="24" borderId="0" xfId="0" applyFont="1" applyFill="1" applyBorder="1" applyProtection="1"/>
    <xf numFmtId="0" fontId="21" fillId="24" borderId="0" xfId="0" applyFont="1" applyFill="1" applyBorder="1" applyAlignment="1" applyProtection="1">
      <alignment vertical="top"/>
    </xf>
    <xf numFmtId="0" fontId="13" fillId="24" borderId="0" xfId="0" applyFont="1" applyFill="1" applyBorder="1" applyAlignment="1">
      <alignment vertical="center"/>
    </xf>
    <xf numFmtId="3" fontId="13" fillId="24" borderId="0" xfId="0" applyNumberFormat="1" applyFont="1" applyFill="1" applyBorder="1" applyAlignment="1"/>
    <xf numFmtId="0" fontId="13" fillId="24" borderId="15" xfId="0" applyFont="1" applyFill="1" applyBorder="1" applyAlignment="1" applyProtection="1">
      <alignment horizontal="left" vertical="top" wrapText="1"/>
    </xf>
    <xf numFmtId="0" fontId="13" fillId="24" borderId="15" xfId="0" applyFont="1" applyFill="1" applyBorder="1" applyAlignment="1">
      <alignment vertical="top"/>
    </xf>
    <xf numFmtId="0" fontId="13" fillId="24" borderId="15" xfId="41" applyFont="1" applyFill="1" applyBorder="1" applyAlignment="1" applyProtection="1">
      <alignment horizontal="left" vertical="top" wrapText="1"/>
    </xf>
    <xf numFmtId="0" fontId="13" fillId="24" borderId="15" xfId="41" applyFont="1" applyFill="1" applyBorder="1" applyAlignment="1" applyProtection="1">
      <alignment vertical="top" wrapText="1"/>
    </xf>
    <xf numFmtId="0" fontId="13" fillId="25" borderId="15" xfId="0" applyNumberFormat="1" applyFont="1" applyFill="1" applyBorder="1" applyAlignment="1">
      <alignment horizontal="center" vertical="center"/>
    </xf>
    <xf numFmtId="0" fontId="15" fillId="25" borderId="15" xfId="0" applyNumberFormat="1" applyFont="1" applyFill="1" applyBorder="1" applyAlignment="1" applyProtection="1">
      <alignment horizontal="center" vertical="center"/>
      <protection locked="0"/>
    </xf>
    <xf numFmtId="0" fontId="13" fillId="24" borderId="19" xfId="0" applyFont="1" applyFill="1" applyBorder="1" applyAlignment="1" applyProtection="1">
      <alignment vertical="center"/>
    </xf>
    <xf numFmtId="0" fontId="23" fillId="0" borderId="0" xfId="0" applyFont="1" applyProtection="1"/>
    <xf numFmtId="0" fontId="12" fillId="0" borderId="0" xfId="0" applyFont="1" applyProtection="1"/>
    <xf numFmtId="0" fontId="11" fillId="0" borderId="0" xfId="0" applyFont="1" applyProtection="1"/>
    <xf numFmtId="0" fontId="12" fillId="0" borderId="0" xfId="0" applyFont="1" applyAlignment="1" applyProtection="1">
      <alignment horizontal="center"/>
    </xf>
    <xf numFmtId="0" fontId="12" fillId="0" borderId="15" xfId="37" applyFont="1" applyFill="1" applyBorder="1" applyAlignment="1" applyProtection="1">
      <alignment vertical="top" wrapText="1"/>
    </xf>
    <xf numFmtId="0" fontId="11" fillId="24" borderId="15" xfId="0" applyFont="1" applyFill="1" applyBorder="1" applyAlignment="1" applyProtection="1">
      <alignment vertical="center" wrapText="1"/>
    </xf>
    <xf numFmtId="0" fontId="21" fillId="24" borderId="0" xfId="40" applyFont="1" applyFill="1" applyBorder="1" applyAlignment="1" applyProtection="1">
      <alignment vertical="center"/>
    </xf>
    <xf numFmtId="0" fontId="21" fillId="24" borderId="0" xfId="42" applyFont="1" applyFill="1" applyAlignment="1" applyProtection="1"/>
    <xf numFmtId="0" fontId="21" fillId="0" borderId="0" xfId="42" applyFont="1" applyFill="1" applyAlignment="1" applyProtection="1"/>
    <xf numFmtId="0" fontId="21" fillId="24" borderId="0" xfId="40" applyFont="1" applyFill="1" applyBorder="1" applyAlignment="1" applyProtection="1"/>
    <xf numFmtId="0" fontId="13" fillId="0" borderId="20" xfId="42" applyFont="1" applyFill="1" applyBorder="1" applyAlignment="1" applyProtection="1">
      <alignment horizontal="center" vertical="center"/>
    </xf>
    <xf numFmtId="0" fontId="13" fillId="24" borderId="0" xfId="42" applyFont="1" applyFill="1" applyBorder="1" applyAlignment="1" applyProtection="1">
      <alignment horizontal="center" vertical="center"/>
    </xf>
    <xf numFmtId="0" fontId="13" fillId="24" borderId="20" xfId="42" applyFont="1" applyFill="1" applyBorder="1" applyAlignment="1" applyProtection="1">
      <alignment horizontal="center" wrapText="1"/>
    </xf>
    <xf numFmtId="0" fontId="13" fillId="24" borderId="0" xfId="42" applyFont="1" applyFill="1" applyBorder="1" applyAlignment="1" applyProtection="1">
      <alignment horizontal="center" wrapText="1"/>
    </xf>
    <xf numFmtId="0" fontId="13" fillId="24" borderId="21" xfId="42" applyFont="1" applyFill="1" applyBorder="1" applyAlignment="1" applyProtection="1">
      <alignment horizontal="center" vertical="center" wrapText="1"/>
    </xf>
    <xf numFmtId="0" fontId="13" fillId="24" borderId="0" xfId="42" applyFont="1" applyFill="1" applyBorder="1" applyAlignment="1" applyProtection="1">
      <alignment horizontal="center" vertical="center" wrapText="1"/>
    </xf>
    <xf numFmtId="0" fontId="13" fillId="24" borderId="21" xfId="42" applyFont="1" applyFill="1" applyBorder="1" applyAlignment="1" applyProtection="1">
      <alignment horizontal="center" vertical="center"/>
    </xf>
    <xf numFmtId="0" fontId="13" fillId="24" borderId="22" xfId="42" applyFont="1" applyFill="1" applyBorder="1" applyAlignment="1" applyProtection="1">
      <alignment horizontal="center" vertical="center" wrapText="1"/>
    </xf>
    <xf numFmtId="0" fontId="13" fillId="24" borderId="23" xfId="42" applyFont="1" applyFill="1" applyBorder="1" applyAlignment="1" applyProtection="1">
      <alignment horizontal="center" vertical="center" wrapText="1"/>
    </xf>
    <xf numFmtId="0" fontId="13" fillId="0" borderId="22" xfId="42" applyFont="1" applyFill="1" applyBorder="1" applyAlignment="1" applyProtection="1">
      <alignment horizontal="center" vertical="center" wrapText="1"/>
    </xf>
    <xf numFmtId="0" fontId="21" fillId="25" borderId="23" xfId="42" applyNumberFormat="1" applyFont="1" applyFill="1" applyBorder="1" applyAlignment="1" applyProtection="1">
      <protection locked="0"/>
    </xf>
    <xf numFmtId="4" fontId="21" fillId="25" borderId="23" xfId="42" applyNumberFormat="1" applyFont="1" applyFill="1" applyBorder="1" applyAlignment="1" applyProtection="1">
      <protection locked="0"/>
    </xf>
    <xf numFmtId="4" fontId="21" fillId="24" borderId="0" xfId="42" applyNumberFormat="1" applyFont="1" applyFill="1" applyBorder="1" applyAlignment="1" applyProtection="1">
      <protection locked="0"/>
    </xf>
    <xf numFmtId="168" fontId="21" fillId="25" borderId="15" xfId="42" applyNumberFormat="1" applyFont="1" applyFill="1" applyBorder="1" applyAlignment="1" applyProtection="1">
      <alignment horizontal="right"/>
      <protection locked="0"/>
    </xf>
    <xf numFmtId="0" fontId="21" fillId="25" borderId="15" xfId="42" applyNumberFormat="1" applyFont="1" applyFill="1" applyBorder="1" applyAlignment="1" applyProtection="1">
      <protection locked="0"/>
    </xf>
    <xf numFmtId="4" fontId="21" fillId="25" borderId="15" xfId="42" applyNumberFormat="1" applyFont="1" applyFill="1" applyBorder="1" applyAlignment="1" applyProtection="1">
      <protection locked="0"/>
    </xf>
    <xf numFmtId="0" fontId="21" fillId="24" borderId="0" xfId="40" applyFont="1" applyFill="1" applyBorder="1" applyAlignment="1" applyProtection="1">
      <alignment vertical="center"/>
      <protection locked="0"/>
    </xf>
    <xf numFmtId="0" fontId="19" fillId="24" borderId="0" xfId="42" applyFont="1" applyFill="1" applyBorder="1" applyAlignment="1" applyProtection="1">
      <alignment vertical="center"/>
    </xf>
    <xf numFmtId="0" fontId="21" fillId="25" borderId="15" xfId="42" applyFont="1" applyFill="1" applyBorder="1" applyAlignment="1" applyProtection="1">
      <protection locked="0"/>
    </xf>
    <xf numFmtId="168" fontId="21" fillId="25" borderId="15" xfId="42" applyNumberFormat="1" applyFont="1" applyFill="1" applyBorder="1" applyAlignment="1" applyProtection="1">
      <protection locked="0"/>
    </xf>
    <xf numFmtId="0" fontId="13" fillId="0" borderId="24" xfId="42" applyFont="1" applyFill="1" applyBorder="1" applyAlignment="1" applyProtection="1">
      <alignment horizontal="center" vertical="center"/>
    </xf>
    <xf numFmtId="0" fontId="13" fillId="24" borderId="25" xfId="42" applyFont="1" applyFill="1" applyBorder="1" applyAlignment="1" applyProtection="1">
      <alignment horizontal="center" vertical="center" wrapText="1"/>
    </xf>
    <xf numFmtId="0" fontId="21" fillId="25" borderId="15" xfId="42" applyFont="1" applyFill="1" applyBorder="1" applyAlignment="1" applyProtection="1"/>
    <xf numFmtId="0" fontId="21" fillId="24" borderId="0" xfId="42" applyFont="1" applyFill="1" applyBorder="1" applyAlignment="1" applyProtection="1">
      <protection locked="0"/>
    </xf>
    <xf numFmtId="0" fontId="19" fillId="24" borderId="0" xfId="40" applyFont="1" applyFill="1" applyBorder="1" applyAlignment="1" applyProtection="1">
      <alignment vertical="center"/>
    </xf>
    <xf numFmtId="0" fontId="19" fillId="24" borderId="0" xfId="40" applyFont="1" applyFill="1" applyBorder="1" applyAlignment="1" applyProtection="1"/>
    <xf numFmtId="0" fontId="19" fillId="24" borderId="0" xfId="42" applyFont="1" applyFill="1" applyAlignment="1" applyProtection="1"/>
    <xf numFmtId="0" fontId="19" fillId="0" borderId="0" xfId="42" applyFont="1" applyFill="1" applyAlignment="1" applyProtection="1"/>
    <xf numFmtId="0" fontId="13" fillId="24" borderId="24" xfId="42" applyFont="1" applyFill="1" applyBorder="1" applyAlignment="1" applyProtection="1">
      <alignment horizontal="center"/>
    </xf>
    <xf numFmtId="0" fontId="13" fillId="24" borderId="20" xfId="42" applyFont="1" applyFill="1" applyBorder="1" applyAlignment="1" applyProtection="1">
      <alignment horizontal="center"/>
    </xf>
    <xf numFmtId="0" fontId="13" fillId="24" borderId="0" xfId="42" applyFont="1" applyFill="1" applyBorder="1" applyAlignment="1" applyProtection="1">
      <alignment horizontal="center"/>
    </xf>
    <xf numFmtId="0" fontId="21" fillId="24" borderId="0" xfId="42" applyFont="1" applyFill="1" applyAlignment="1" applyProtection="1">
      <alignment horizontal="center"/>
    </xf>
    <xf numFmtId="0" fontId="13" fillId="24" borderId="25" xfId="42" applyFont="1" applyFill="1" applyBorder="1" applyAlignment="1" applyProtection="1">
      <alignment horizontal="center"/>
    </xf>
    <xf numFmtId="0" fontId="13" fillId="24" borderId="21" xfId="42" applyFont="1" applyFill="1" applyBorder="1" applyAlignment="1" applyProtection="1">
      <alignment horizontal="center"/>
    </xf>
    <xf numFmtId="0" fontId="13" fillId="24" borderId="22" xfId="42" applyFont="1" applyFill="1" applyBorder="1" applyAlignment="1" applyProtection="1">
      <alignment horizontal="center"/>
    </xf>
    <xf numFmtId="0" fontId="13" fillId="24" borderId="23" xfId="42" applyFont="1" applyFill="1" applyBorder="1" applyAlignment="1" applyProtection="1">
      <alignment horizontal="center"/>
    </xf>
    <xf numFmtId="3" fontId="21" fillId="25" borderId="20" xfId="42" applyNumberFormat="1" applyFont="1" applyFill="1" applyBorder="1" applyAlignment="1" applyProtection="1">
      <alignment horizontal="center"/>
      <protection locked="0"/>
    </xf>
    <xf numFmtId="0" fontId="21" fillId="25" borderId="15" xfId="42" applyFont="1" applyFill="1" applyBorder="1" applyAlignment="1" applyProtection="1">
      <alignment horizontal="center"/>
      <protection locked="0"/>
    </xf>
    <xf numFmtId="0" fontId="21" fillId="24" borderId="0" xfId="42" applyFont="1" applyFill="1" applyBorder="1" applyAlignment="1" applyProtection="1">
      <alignment horizontal="center"/>
      <protection locked="0"/>
    </xf>
    <xf numFmtId="0" fontId="21" fillId="25" borderId="15" xfId="42" applyNumberFormat="1" applyFont="1" applyFill="1" applyBorder="1" applyAlignment="1" applyProtection="1">
      <alignment horizontal="center"/>
      <protection locked="0"/>
    </xf>
    <xf numFmtId="0" fontId="21" fillId="24" borderId="0" xfId="42" applyNumberFormat="1" applyFont="1" applyFill="1" applyBorder="1" applyAlignment="1" applyProtection="1">
      <protection locked="0"/>
    </xf>
    <xf numFmtId="0" fontId="13" fillId="24" borderId="21" xfId="42" applyFont="1" applyFill="1" applyBorder="1" applyAlignment="1" applyProtection="1">
      <alignment horizontal="center" wrapText="1"/>
    </xf>
    <xf numFmtId="3" fontId="21" fillId="25" borderId="15" xfId="42" applyNumberFormat="1" applyFont="1" applyFill="1" applyBorder="1" applyAlignment="1" applyProtection="1">
      <alignment horizontal="center"/>
      <protection locked="0"/>
    </xf>
    <xf numFmtId="0" fontId="21" fillId="24" borderId="0" xfId="42" applyNumberFormat="1" applyFont="1" applyFill="1" applyBorder="1" applyAlignment="1" applyProtection="1">
      <alignment horizontal="center"/>
      <protection locked="0"/>
    </xf>
    <xf numFmtId="0" fontId="13" fillId="24" borderId="20" xfId="42" applyNumberFormat="1" applyFont="1" applyFill="1" applyBorder="1" applyAlignment="1" applyProtection="1">
      <alignment horizontal="center" vertical="distributed" wrapText="1"/>
    </xf>
    <xf numFmtId="0" fontId="13" fillId="24" borderId="20" xfId="42" applyFont="1" applyFill="1" applyBorder="1" applyAlignment="1" applyProtection="1">
      <alignment horizontal="center" vertical="center" wrapText="1"/>
    </xf>
    <xf numFmtId="0" fontId="21" fillId="0" borderId="0" xfId="42" applyFont="1" applyFill="1" applyAlignment="1" applyProtection="1">
      <alignment horizontal="center"/>
    </xf>
    <xf numFmtId="0" fontId="13" fillId="24" borderId="21" xfId="40" applyFont="1" applyFill="1" applyBorder="1" applyAlignment="1" applyProtection="1">
      <alignment horizontal="center"/>
    </xf>
    <xf numFmtId="0" fontId="13" fillId="24" borderId="0" xfId="40" applyFont="1" applyFill="1" applyBorder="1" applyAlignment="1" applyProtection="1">
      <alignment horizontal="center"/>
    </xf>
    <xf numFmtId="0" fontId="13" fillId="24" borderId="21" xfId="42" applyNumberFormat="1" applyFont="1" applyFill="1" applyBorder="1" applyAlignment="1" applyProtection="1">
      <alignment horizontal="center" vertical="distributed" wrapText="1"/>
    </xf>
    <xf numFmtId="4" fontId="21" fillId="24" borderId="0" xfId="43" applyNumberFormat="1" applyFont="1" applyFill="1" applyBorder="1" applyProtection="1">
      <protection locked="0"/>
    </xf>
    <xf numFmtId="0" fontId="13" fillId="24" borderId="15" xfId="43" applyFont="1" applyFill="1" applyBorder="1" applyAlignment="1" applyProtection="1"/>
    <xf numFmtId="4" fontId="13" fillId="24" borderId="0" xfId="43" applyNumberFormat="1" applyFont="1" applyFill="1" applyBorder="1" applyProtection="1"/>
    <xf numFmtId="0" fontId="13" fillId="24" borderId="0" xfId="42" applyFont="1" applyFill="1" applyAlignment="1" applyProtection="1"/>
    <xf numFmtId="0" fontId="13" fillId="0" borderId="0" xfId="42" applyFont="1" applyFill="1" applyAlignment="1" applyProtection="1"/>
    <xf numFmtId="0" fontId="13" fillId="24" borderId="0" xfId="40" applyFont="1" applyFill="1" applyBorder="1" applyProtection="1"/>
    <xf numFmtId="0" fontId="13" fillId="24" borderId="0" xfId="43" applyFont="1" applyFill="1" applyBorder="1" applyAlignment="1" applyProtection="1"/>
    <xf numFmtId="0" fontId="13" fillId="24" borderId="0" xfId="42" applyFont="1" applyFill="1" applyBorder="1" applyAlignment="1" applyProtection="1"/>
    <xf numFmtId="4" fontId="13" fillId="0" borderId="0" xfId="43" applyNumberFormat="1" applyFont="1" applyFill="1" applyBorder="1" applyProtection="1"/>
    <xf numFmtId="0" fontId="13" fillId="24" borderId="20" xfId="43" applyFont="1" applyFill="1" applyBorder="1" applyAlignment="1" applyProtection="1"/>
    <xf numFmtId="0" fontId="13" fillId="24" borderId="19" xfId="43" applyFont="1" applyFill="1" applyBorder="1" applyAlignment="1" applyProtection="1"/>
    <xf numFmtId="0" fontId="13" fillId="24" borderId="26" xfId="43" applyFont="1" applyFill="1" applyBorder="1" applyAlignment="1" applyProtection="1"/>
    <xf numFmtId="0" fontId="13" fillId="24" borderId="0" xfId="43" applyFont="1" applyFill="1" applyBorder="1" applyAlignment="1" applyProtection="1">
      <alignment horizontal="center"/>
    </xf>
    <xf numFmtId="0" fontId="13" fillId="24" borderId="0" xfId="43" applyFont="1" applyFill="1" applyBorder="1" applyAlignment="1" applyProtection="1">
      <alignment horizontal="center" vertical="center" wrapText="1"/>
    </xf>
    <xf numFmtId="4" fontId="21" fillId="24" borderId="0" xfId="43" applyNumberFormat="1" applyFont="1" applyFill="1" applyBorder="1" applyProtection="1"/>
    <xf numFmtId="0" fontId="9" fillId="24" borderId="0" xfId="42" applyFont="1" applyFill="1" applyBorder="1" applyAlignment="1" applyProtection="1">
      <alignment vertical="center"/>
    </xf>
    <xf numFmtId="4" fontId="9" fillId="24" borderId="0" xfId="42" applyNumberFormat="1" applyFont="1" applyFill="1" applyBorder="1" applyAlignment="1" applyProtection="1">
      <alignment vertical="center"/>
    </xf>
    <xf numFmtId="0" fontId="21" fillId="24" borderId="0" xfId="42" applyFont="1" applyFill="1" applyBorder="1" applyProtection="1"/>
    <xf numFmtId="0" fontId="21" fillId="24" borderId="0" xfId="42" applyFont="1" applyFill="1" applyBorder="1" applyAlignment="1" applyProtection="1">
      <alignment vertical="center"/>
    </xf>
    <xf numFmtId="0" fontId="13" fillId="24" borderId="0" xfId="40" applyNumberFormat="1" applyFont="1" applyFill="1" applyBorder="1" applyAlignment="1" applyProtection="1">
      <alignment horizontal="center" vertical="top" wrapText="1"/>
    </xf>
    <xf numFmtId="0" fontId="13" fillId="24" borderId="23" xfId="43" applyFont="1" applyFill="1" applyBorder="1" applyAlignment="1" applyProtection="1">
      <alignment horizontal="center" vertical="center" wrapText="1"/>
    </xf>
    <xf numFmtId="4" fontId="13" fillId="24" borderId="0" xfId="40" applyNumberFormat="1" applyFont="1" applyFill="1" applyBorder="1" applyAlignment="1" applyProtection="1">
      <alignment vertical="center"/>
      <protection locked="0"/>
    </xf>
    <xf numFmtId="4" fontId="21" fillId="25" borderId="20" xfId="42" applyNumberFormat="1" applyFont="1" applyFill="1" applyBorder="1" applyAlignment="1" applyProtection="1">
      <alignment horizontal="center" vertical="center"/>
    </xf>
    <xf numFmtId="4" fontId="21" fillId="25" borderId="23" xfId="42" applyNumberFormat="1" applyFont="1" applyFill="1" applyBorder="1" applyAlignment="1" applyProtection="1">
      <alignment horizontal="center" vertical="center"/>
    </xf>
    <xf numFmtId="4" fontId="21" fillId="25" borderId="23" xfId="40" applyNumberFormat="1" applyFont="1" applyFill="1" applyBorder="1" applyAlignment="1" applyProtection="1">
      <alignment vertical="center"/>
      <protection locked="0"/>
    </xf>
    <xf numFmtId="4" fontId="21" fillId="24" borderId="0" xfId="40" applyNumberFormat="1" applyFont="1" applyFill="1" applyBorder="1" applyAlignment="1" applyProtection="1">
      <alignment vertical="center"/>
      <protection locked="0"/>
    </xf>
    <xf numFmtId="4" fontId="21" fillId="24" borderId="0" xfId="42" applyNumberFormat="1" applyFont="1" applyFill="1" applyBorder="1" applyAlignment="1" applyProtection="1">
      <alignment vertical="center"/>
    </xf>
    <xf numFmtId="4" fontId="21" fillId="25" borderId="20" xfId="40" applyNumberFormat="1" applyFont="1" applyFill="1" applyBorder="1" applyProtection="1">
      <protection locked="0"/>
    </xf>
    <xf numFmtId="4" fontId="21" fillId="24" borderId="0" xfId="40" applyNumberFormat="1" applyFont="1" applyFill="1" applyBorder="1" applyProtection="1">
      <protection locked="0"/>
    </xf>
    <xf numFmtId="4" fontId="21" fillId="24" borderId="0" xfId="42" applyNumberFormat="1" applyFont="1" applyFill="1" applyBorder="1" applyProtection="1"/>
    <xf numFmtId="4" fontId="21" fillId="25" borderId="15" xfId="40" applyNumberFormat="1" applyFont="1" applyFill="1" applyBorder="1" applyProtection="1">
      <protection locked="0"/>
    </xf>
    <xf numFmtId="4" fontId="13" fillId="24" borderId="19" xfId="40" applyNumberFormat="1" applyFont="1" applyFill="1" applyBorder="1" applyAlignment="1" applyProtection="1">
      <alignment horizontal="center" vertical="center"/>
    </xf>
    <xf numFmtId="4" fontId="13" fillId="24" borderId="26" xfId="42" applyNumberFormat="1" applyFont="1" applyFill="1" applyBorder="1" applyAlignment="1" applyProtection="1">
      <alignment horizontal="center"/>
    </xf>
    <xf numFmtId="4" fontId="13" fillId="24" borderId="26" xfId="40" applyNumberFormat="1" applyFont="1" applyFill="1" applyBorder="1" applyAlignment="1" applyProtection="1">
      <alignment horizontal="center"/>
    </xf>
    <xf numFmtId="4" fontId="13" fillId="24" borderId="0" xfId="42" applyNumberFormat="1" applyFont="1" applyFill="1" applyBorder="1" applyProtection="1"/>
    <xf numFmtId="4" fontId="13" fillId="24" borderId="0" xfId="40" applyNumberFormat="1" applyFont="1" applyFill="1" applyBorder="1" applyAlignment="1" applyProtection="1">
      <alignment horizontal="center" vertical="center"/>
    </xf>
    <xf numFmtId="4" fontId="13" fillId="24" borderId="0" xfId="42" applyNumberFormat="1" applyFont="1" applyFill="1" applyBorder="1" applyAlignment="1" applyProtection="1">
      <alignment horizontal="center"/>
    </xf>
    <xf numFmtId="4" fontId="13" fillId="24" borderId="0" xfId="40" applyNumberFormat="1" applyFont="1" applyFill="1" applyBorder="1" applyAlignment="1" applyProtection="1">
      <alignment horizontal="center"/>
    </xf>
    <xf numFmtId="0" fontId="21" fillId="24" borderId="0" xfId="42" applyFont="1" applyFill="1" applyBorder="1" applyAlignment="1" applyProtection="1">
      <alignment horizontal="left"/>
    </xf>
    <xf numFmtId="0" fontId="21" fillId="24" borderId="0" xfId="40" applyFont="1" applyFill="1" applyBorder="1" applyAlignment="1" applyProtection="1">
      <alignment horizontal="center"/>
    </xf>
    <xf numFmtId="0" fontId="21" fillId="24" borderId="0" xfId="42" applyFont="1" applyFill="1" applyBorder="1" applyAlignment="1" applyProtection="1">
      <alignment horizontal="center"/>
    </xf>
    <xf numFmtId="0" fontId="21" fillId="0" borderId="0" xfId="42" applyFont="1" applyFill="1" applyBorder="1" applyProtection="1"/>
    <xf numFmtId="0" fontId="13" fillId="24" borderId="25" xfId="42" applyNumberFormat="1" applyFont="1" applyFill="1" applyBorder="1" applyAlignment="1" applyProtection="1">
      <alignment horizontal="center" vertical="center"/>
    </xf>
    <xf numFmtId="0" fontId="21" fillId="24" borderId="0" xfId="40" applyNumberFormat="1" applyFont="1" applyFill="1" applyBorder="1" applyAlignment="1" applyProtection="1">
      <alignment horizontal="center" vertical="top" wrapText="1"/>
    </xf>
    <xf numFmtId="0" fontId="21" fillId="24" borderId="0" xfId="43" applyFont="1" applyFill="1" applyBorder="1" applyAlignment="1" applyProtection="1">
      <alignment horizontal="center" vertical="center" wrapText="1"/>
    </xf>
    <xf numFmtId="0" fontId="13" fillId="24" borderId="23" xfId="42" applyFont="1" applyFill="1" applyBorder="1" applyAlignment="1" applyProtection="1">
      <alignment horizontal="center" vertical="center"/>
    </xf>
    <xf numFmtId="0" fontId="13" fillId="24" borderId="22" xfId="42" applyFont="1" applyFill="1" applyBorder="1" applyAlignment="1" applyProtection="1">
      <alignment horizontal="center" vertical="center"/>
    </xf>
    <xf numFmtId="0" fontId="21" fillId="24" borderId="0" xfId="42" applyFont="1" applyFill="1" applyBorder="1" applyAlignment="1" applyProtection="1">
      <alignment horizontal="center" vertical="center"/>
    </xf>
    <xf numFmtId="4" fontId="21" fillId="25" borderId="20" xfId="42" applyNumberFormat="1" applyFont="1" applyFill="1" applyBorder="1" applyAlignment="1" applyProtection="1">
      <protection locked="0"/>
    </xf>
    <xf numFmtId="4" fontId="21" fillId="25" borderId="23" xfId="42" applyNumberFormat="1" applyFont="1" applyFill="1" applyBorder="1" applyProtection="1">
      <protection locked="0"/>
    </xf>
    <xf numFmtId="4" fontId="21" fillId="25" borderId="15" xfId="42" applyNumberFormat="1" applyFont="1" applyFill="1" applyBorder="1" applyProtection="1">
      <protection locked="0"/>
    </xf>
    <xf numFmtId="4" fontId="21" fillId="24" borderId="0" xfId="42" applyNumberFormat="1" applyFont="1" applyFill="1" applyBorder="1" applyAlignment="1" applyProtection="1">
      <alignment horizontal="center"/>
    </xf>
    <xf numFmtId="4" fontId="21" fillId="24" borderId="0" xfId="42" applyNumberFormat="1" applyFont="1" applyFill="1" applyBorder="1" applyAlignment="1" applyProtection="1"/>
    <xf numFmtId="4" fontId="21" fillId="24" borderId="0" xfId="42" applyNumberFormat="1" applyFont="1" applyFill="1" applyAlignment="1" applyProtection="1"/>
    <xf numFmtId="4" fontId="21" fillId="24" borderId="0" xfId="40" applyNumberFormat="1" applyFont="1" applyFill="1" applyBorder="1" applyAlignment="1" applyProtection="1">
      <alignment horizontal="center" wrapText="1"/>
    </xf>
    <xf numFmtId="4" fontId="21" fillId="24" borderId="0" xfId="40" applyNumberFormat="1" applyFont="1" applyFill="1" applyBorder="1" applyProtection="1"/>
    <xf numFmtId="4" fontId="21" fillId="24" borderId="0" xfId="40" applyNumberFormat="1" applyFont="1" applyFill="1" applyBorder="1" applyAlignment="1" applyProtection="1">
      <alignment horizontal="center"/>
    </xf>
    <xf numFmtId="4" fontId="21" fillId="0" borderId="0" xfId="42" applyNumberFormat="1" applyFont="1" applyFill="1" applyBorder="1" applyProtection="1"/>
    <xf numFmtId="4" fontId="21" fillId="25" borderId="20" xfId="42" applyNumberFormat="1" applyFont="1" applyFill="1" applyBorder="1" applyProtection="1">
      <protection locked="0"/>
    </xf>
    <xf numFmtId="4" fontId="13" fillId="24" borderId="26" xfId="42" applyNumberFormat="1" applyFont="1" applyFill="1" applyBorder="1" applyProtection="1"/>
    <xf numFmtId="0" fontId="13" fillId="0" borderId="0" xfId="42" applyFont="1" applyFill="1" applyBorder="1" applyProtection="1"/>
    <xf numFmtId="0" fontId="9" fillId="24" borderId="0" xfId="38" applyFont="1" applyFill="1" applyBorder="1" applyAlignment="1" applyProtection="1">
      <alignment horizontal="left" wrapText="1"/>
    </xf>
    <xf numFmtId="0" fontId="10" fillId="0" borderId="0" xfId="38" applyFont="1" applyFill="1" applyBorder="1" applyProtection="1"/>
    <xf numFmtId="0" fontId="10" fillId="24" borderId="0" xfId="38" applyFont="1" applyFill="1" applyBorder="1" applyProtection="1"/>
    <xf numFmtId="0" fontId="24" fillId="24" borderId="0" xfId="42" applyFont="1" applyFill="1" applyBorder="1" applyAlignment="1" applyProtection="1">
      <alignment vertical="center"/>
    </xf>
    <xf numFmtId="0" fontId="13" fillId="24" borderId="20" xfId="38" applyFont="1" applyFill="1" applyBorder="1" applyAlignment="1" applyProtection="1">
      <alignment horizontal="center" vertical="center" wrapText="1"/>
    </xf>
    <xf numFmtId="0" fontId="21" fillId="24" borderId="0" xfId="38" applyFont="1" applyFill="1" applyProtection="1"/>
    <xf numFmtId="0" fontId="21" fillId="0" borderId="0" xfId="38" applyFont="1" applyFill="1" applyProtection="1"/>
    <xf numFmtId="0" fontId="13" fillId="24" borderId="23" xfId="38" applyFont="1" applyFill="1" applyBorder="1" applyAlignment="1" applyProtection="1">
      <alignment horizontal="center" vertical="center" wrapText="1"/>
    </xf>
    <xf numFmtId="4" fontId="21" fillId="25" borderId="15" xfId="38" applyNumberFormat="1" applyFont="1" applyFill="1" applyBorder="1" applyProtection="1">
      <protection locked="0"/>
    </xf>
    <xf numFmtId="4" fontId="13" fillId="24" borderId="15" xfId="40" applyNumberFormat="1" applyFont="1" applyFill="1" applyBorder="1" applyAlignment="1" applyProtection="1">
      <alignment horizontal="left"/>
    </xf>
    <xf numFmtId="4" fontId="13" fillId="24" borderId="19" xfId="40" applyNumberFormat="1" applyFont="1" applyFill="1" applyBorder="1" applyAlignment="1" applyProtection="1">
      <alignment horizontal="left"/>
    </xf>
    <xf numFmtId="0" fontId="21" fillId="24" borderId="0" xfId="38" applyFont="1" applyFill="1" applyBorder="1" applyProtection="1"/>
    <xf numFmtId="165" fontId="21" fillId="24" borderId="0" xfId="42" applyNumberFormat="1" applyFont="1" applyFill="1" applyBorder="1" applyAlignment="1" applyProtection="1">
      <alignment wrapText="1"/>
    </xf>
    <xf numFmtId="0" fontId="13" fillId="24" borderId="0" xfId="38" applyFont="1" applyFill="1" applyBorder="1" applyProtection="1"/>
    <xf numFmtId="0" fontId="13" fillId="24" borderId="0" xfId="42" applyNumberFormat="1" applyFont="1" applyFill="1" applyBorder="1" applyAlignment="1" applyProtection="1">
      <alignment vertical="center"/>
    </xf>
    <xf numFmtId="0" fontId="21" fillId="24" borderId="0" xfId="40" applyNumberFormat="1" applyFont="1" applyFill="1" applyBorder="1" applyAlignment="1" applyProtection="1">
      <alignment vertical="center"/>
    </xf>
    <xf numFmtId="0" fontId="21" fillId="24" borderId="0" xfId="40" applyNumberFormat="1" applyFont="1" applyFill="1" applyBorder="1" applyAlignment="1" applyProtection="1"/>
    <xf numFmtId="0" fontId="21" fillId="24" borderId="0" xfId="42" applyNumberFormat="1" applyFont="1" applyFill="1" applyBorder="1" applyAlignment="1" applyProtection="1"/>
    <xf numFmtId="0" fontId="21" fillId="24" borderId="0" xfId="42" applyNumberFormat="1" applyFont="1" applyFill="1" applyAlignment="1" applyProtection="1"/>
    <xf numFmtId="0" fontId="13" fillId="24" borderId="0" xfId="42" applyNumberFormat="1" applyFont="1" applyFill="1" applyBorder="1" applyAlignment="1" applyProtection="1">
      <alignment horizontal="left" vertical="center"/>
    </xf>
    <xf numFmtId="4" fontId="13" fillId="24" borderId="0" xfId="42" applyNumberFormat="1" applyFont="1" applyFill="1" applyBorder="1" applyAlignment="1" applyProtection="1">
      <alignment horizontal="left"/>
    </xf>
    <xf numFmtId="4" fontId="13" fillId="24" borderId="0" xfId="40" applyNumberFormat="1" applyFont="1" applyFill="1" applyBorder="1" applyAlignment="1" applyProtection="1">
      <alignment horizontal="left"/>
    </xf>
    <xf numFmtId="4" fontId="13" fillId="24" borderId="0" xfId="38" applyNumberFormat="1" applyFont="1" applyFill="1" applyBorder="1" applyProtection="1"/>
    <xf numFmtId="4" fontId="21" fillId="25" borderId="20" xfId="38" applyNumberFormat="1" applyFont="1" applyFill="1" applyBorder="1" applyProtection="1">
      <protection locked="0"/>
    </xf>
    <xf numFmtId="4" fontId="13" fillId="24" borderId="19" xfId="42" applyNumberFormat="1" applyFont="1" applyFill="1" applyBorder="1" applyAlignment="1" applyProtection="1"/>
    <xf numFmtId="0" fontId="21" fillId="24" borderId="0" xfId="40" applyFont="1" applyFill="1" applyBorder="1" applyProtection="1"/>
    <xf numFmtId="0" fontId="21" fillId="24" borderId="0" xfId="40" applyFont="1" applyFill="1"/>
    <xf numFmtId="0" fontId="13" fillId="24" borderId="15" xfId="40" applyFont="1" applyFill="1" applyBorder="1" applyAlignment="1" applyProtection="1">
      <alignment horizontal="center"/>
    </xf>
    <xf numFmtId="0" fontId="21" fillId="24" borderId="15" xfId="40" applyFont="1" applyFill="1" applyBorder="1" applyProtection="1"/>
    <xf numFmtId="10" fontId="21" fillId="24" borderId="15" xfId="35" applyNumberFormat="1" applyFont="1" applyFill="1" applyBorder="1" applyAlignment="1" applyProtection="1">
      <alignment horizontal="right"/>
    </xf>
    <xf numFmtId="0" fontId="13" fillId="24" borderId="15" xfId="40" applyFont="1" applyFill="1" applyBorder="1" applyProtection="1"/>
    <xf numFmtId="10" fontId="13" fillId="24" borderId="15" xfId="35" applyNumberFormat="1" applyFont="1" applyFill="1" applyBorder="1" applyAlignment="1" applyProtection="1">
      <alignment horizontal="right"/>
    </xf>
    <xf numFmtId="0" fontId="9" fillId="24" borderId="0" xfId="0" applyFont="1" applyFill="1" applyBorder="1" applyAlignment="1">
      <alignment vertical="center"/>
    </xf>
    <xf numFmtId="4" fontId="9" fillId="24" borderId="0" xfId="0" applyNumberFormat="1" applyFont="1" applyFill="1" applyBorder="1" applyAlignment="1">
      <alignment vertical="center"/>
    </xf>
    <xf numFmtId="0" fontId="21" fillId="24" borderId="0" xfId="40" applyFont="1" applyFill="1" applyBorder="1"/>
    <xf numFmtId="0" fontId="21" fillId="24" borderId="15" xfId="40" applyFont="1" applyFill="1" applyBorder="1"/>
    <xf numFmtId="0" fontId="13" fillId="24" borderId="15" xfId="40" applyFont="1" applyFill="1" applyBorder="1"/>
    <xf numFmtId="10" fontId="13" fillId="24" borderId="0" xfId="35" applyNumberFormat="1" applyFont="1" applyFill="1" applyBorder="1" applyAlignment="1" applyProtection="1">
      <alignment horizontal="right"/>
    </xf>
    <xf numFmtId="166" fontId="21" fillId="24" borderId="0" xfId="40" applyNumberFormat="1" applyFont="1" applyFill="1" applyBorder="1" applyAlignment="1" applyProtection="1">
      <alignment horizontal="right"/>
    </xf>
    <xf numFmtId="166" fontId="21" fillId="24" borderId="0" xfId="35" applyNumberFormat="1" applyFont="1" applyFill="1" applyBorder="1" applyAlignment="1" applyProtection="1">
      <alignment horizontal="right"/>
    </xf>
    <xf numFmtId="166" fontId="13" fillId="24" borderId="0" xfId="40" applyNumberFormat="1" applyFont="1" applyFill="1" applyBorder="1" applyProtection="1"/>
    <xf numFmtId="166" fontId="13" fillId="24" borderId="0" xfId="35" applyNumberFormat="1" applyFont="1" applyFill="1" applyBorder="1" applyAlignment="1" applyProtection="1">
      <alignment horizontal="right"/>
    </xf>
    <xf numFmtId="166" fontId="21" fillId="24" borderId="0" xfId="40" applyNumberFormat="1" applyFont="1" applyFill="1"/>
    <xf numFmtId="0" fontId="13" fillId="24" borderId="0" xfId="0" applyFont="1" applyFill="1" applyBorder="1" applyAlignment="1" applyProtection="1">
      <alignment vertical="center"/>
    </xf>
    <xf numFmtId="4" fontId="15" fillId="0" borderId="0" xfId="0" applyNumberFormat="1" applyFont="1" applyFill="1" applyBorder="1" applyAlignment="1" applyProtection="1">
      <alignment horizontal="center" vertical="center"/>
      <protection locked="0"/>
    </xf>
    <xf numFmtId="0" fontId="21" fillId="0" borderId="0" xfId="0" applyFont="1" applyProtection="1"/>
    <xf numFmtId="0" fontId="13" fillId="0" borderId="11" xfId="0" applyFont="1" applyBorder="1" applyProtection="1"/>
    <xf numFmtId="0" fontId="21" fillId="0" borderId="12" xfId="0" applyFont="1" applyFill="1" applyBorder="1" applyProtection="1"/>
    <xf numFmtId="0" fontId="21" fillId="0" borderId="12" xfId="0" applyFont="1" applyBorder="1" applyProtection="1"/>
    <xf numFmtId="0" fontId="21" fillId="0" borderId="13" xfId="0" applyFont="1" applyBorder="1" applyProtection="1"/>
    <xf numFmtId="0" fontId="13" fillId="0" borderId="14" xfId="0" applyFont="1" applyFill="1" applyBorder="1" applyProtection="1"/>
    <xf numFmtId="0" fontId="21" fillId="25" borderId="15" xfId="0" applyFont="1" applyFill="1" applyBorder="1" applyProtection="1">
      <protection locked="0"/>
    </xf>
    <xf numFmtId="0" fontId="21" fillId="0" borderId="0" xfId="0" applyFont="1" applyBorder="1" applyProtection="1"/>
    <xf numFmtId="0" fontId="21" fillId="0" borderId="10" xfId="0" applyFont="1" applyBorder="1" applyProtection="1"/>
    <xf numFmtId="0" fontId="21" fillId="0" borderId="0" xfId="0" applyFont="1" applyFill="1" applyBorder="1" applyProtection="1">
      <protection locked="0"/>
    </xf>
    <xf numFmtId="0" fontId="21" fillId="0" borderId="14" xfId="0" applyFont="1" applyBorder="1" applyProtection="1"/>
    <xf numFmtId="0" fontId="13" fillId="0" borderId="0" xfId="0" applyFont="1" applyBorder="1" applyAlignment="1" applyProtection="1">
      <alignment horizontal="center"/>
    </xf>
    <xf numFmtId="0" fontId="13" fillId="0" borderId="14" xfId="0" applyFont="1" applyBorder="1" applyProtection="1"/>
    <xf numFmtId="167" fontId="21" fillId="0" borderId="0" xfId="0" applyNumberFormat="1" applyFont="1" applyBorder="1" applyProtection="1"/>
    <xf numFmtId="0" fontId="21" fillId="0" borderId="32" xfId="0" applyFont="1" applyBorder="1" applyProtection="1"/>
    <xf numFmtId="0" fontId="21" fillId="0" borderId="33" xfId="0" applyFont="1" applyBorder="1" applyProtection="1"/>
    <xf numFmtId="167" fontId="21" fillId="25" borderId="15" xfId="0" applyNumberFormat="1" applyFont="1" applyFill="1" applyBorder="1" applyProtection="1">
      <protection locked="0"/>
    </xf>
    <xf numFmtId="0" fontId="21" fillId="25" borderId="27" xfId="0" applyFont="1" applyFill="1" applyBorder="1" applyProtection="1">
      <protection locked="0"/>
    </xf>
    <xf numFmtId="14" fontId="21" fillId="25" borderId="15" xfId="0" applyNumberFormat="1" applyFont="1" applyFill="1" applyBorder="1" applyProtection="1">
      <protection locked="0"/>
    </xf>
    <xf numFmtId="0" fontId="21" fillId="25" borderId="30" xfId="0" applyFont="1" applyFill="1" applyBorder="1" applyProtection="1">
      <protection locked="0"/>
    </xf>
    <xf numFmtId="0" fontId="9" fillId="0" borderId="0" xfId="0" applyFont="1" applyProtection="1"/>
    <xf numFmtId="10" fontId="21" fillId="24" borderId="15" xfId="35" applyNumberFormat="1" applyFont="1" applyFill="1" applyBorder="1" applyAlignment="1">
      <alignment horizontal="right"/>
    </xf>
    <xf numFmtId="0" fontId="21" fillId="0" borderId="11" xfId="0" applyFont="1" applyBorder="1" applyProtection="1"/>
    <xf numFmtId="0" fontId="21" fillId="24" borderId="14" xfId="0" applyFont="1" applyFill="1" applyBorder="1" applyAlignment="1">
      <alignment vertical="center" wrapText="1"/>
    </xf>
    <xf numFmtId="0" fontId="21" fillId="0" borderId="17" xfId="0" applyFont="1" applyBorder="1" applyProtection="1"/>
    <xf numFmtId="0" fontId="21" fillId="0" borderId="36" xfId="0" applyFont="1" applyBorder="1" applyProtection="1"/>
    <xf numFmtId="0" fontId="21" fillId="0" borderId="37" xfId="0" applyFont="1" applyBorder="1" applyProtection="1"/>
    <xf numFmtId="0" fontId="21" fillId="24" borderId="14" xfId="0" applyFont="1" applyFill="1" applyBorder="1" applyAlignment="1">
      <alignment vertical="center"/>
    </xf>
    <xf numFmtId="0" fontId="13" fillId="24" borderId="14" xfId="0" applyFont="1" applyFill="1" applyBorder="1" applyAlignment="1">
      <alignment horizontal="left"/>
    </xf>
    <xf numFmtId="0" fontId="21" fillId="0" borderId="16" xfId="0" applyFont="1" applyBorder="1" applyProtection="1"/>
    <xf numFmtId="0" fontId="21" fillId="0" borderId="18" xfId="0" applyFont="1" applyBorder="1" applyProtection="1"/>
    <xf numFmtId="0" fontId="21" fillId="24" borderId="0" xfId="0" applyFont="1" applyFill="1" applyBorder="1" applyAlignment="1">
      <alignment vertical="center" wrapText="1"/>
    </xf>
    <xf numFmtId="0" fontId="13" fillId="24" borderId="0" xfId="0" applyFont="1" applyFill="1" applyBorder="1" applyAlignment="1">
      <alignment horizontal="left"/>
    </xf>
    <xf numFmtId="0" fontId="21" fillId="24" borderId="0" xfId="0" applyFont="1" applyFill="1" applyBorder="1" applyProtection="1"/>
    <xf numFmtId="0" fontId="13" fillId="24" borderId="15" xfId="0" applyFont="1" applyFill="1" applyBorder="1" applyAlignment="1" applyProtection="1">
      <alignment horizontal="center" vertical="top"/>
    </xf>
    <xf numFmtId="0" fontId="13" fillId="24" borderId="15" xfId="0" applyFont="1" applyFill="1" applyBorder="1" applyAlignment="1" applyProtection="1">
      <alignment horizontal="center" vertical="top" wrapText="1"/>
    </xf>
    <xf numFmtId="0" fontId="13" fillId="24" borderId="0" xfId="0" applyFont="1" applyFill="1" applyBorder="1" applyAlignment="1" applyProtection="1">
      <alignment horizontal="center" vertical="top"/>
    </xf>
    <xf numFmtId="0" fontId="21" fillId="24" borderId="15" xfId="0" applyFont="1" applyFill="1" applyBorder="1" applyProtection="1"/>
    <xf numFmtId="0" fontId="21" fillId="25" borderId="15" xfId="0" applyFont="1" applyFill="1" applyBorder="1" applyAlignment="1" applyProtection="1">
      <alignment horizontal="right"/>
      <protection locked="0"/>
    </xf>
    <xf numFmtId="0" fontId="43" fillId="24" borderId="0" xfId="0" applyFont="1" applyFill="1" applyBorder="1" applyProtection="1"/>
    <xf numFmtId="0" fontId="44" fillId="24" borderId="0" xfId="0" applyFont="1" applyFill="1" applyBorder="1" applyAlignment="1" applyProtection="1">
      <alignment horizontal="center" vertical="top"/>
    </xf>
    <xf numFmtId="0" fontId="13" fillId="24" borderId="19" xfId="0" applyFont="1" applyFill="1" applyBorder="1" applyAlignment="1" applyProtection="1">
      <alignment vertical="top" wrapText="1"/>
    </xf>
    <xf numFmtId="0" fontId="45" fillId="24" borderId="0" xfId="0" applyFont="1" applyFill="1" applyBorder="1" applyProtection="1"/>
    <xf numFmtId="0" fontId="46" fillId="24" borderId="0" xfId="0" applyFont="1" applyFill="1" applyBorder="1" applyAlignment="1" applyProtection="1">
      <alignment vertical="top"/>
    </xf>
    <xf numFmtId="3" fontId="47" fillId="24" borderId="0" xfId="0" applyNumberFormat="1" applyFont="1" applyFill="1" applyBorder="1" applyAlignment="1"/>
    <xf numFmtId="0" fontId="21" fillId="26" borderId="23" xfId="42" applyFont="1" applyFill="1" applyBorder="1" applyAlignment="1" applyProtection="1">
      <protection locked="0"/>
    </xf>
    <xf numFmtId="0" fontId="21" fillId="26" borderId="15" xfId="42" applyFont="1" applyFill="1" applyBorder="1" applyAlignment="1" applyProtection="1">
      <protection locked="0"/>
    </xf>
    <xf numFmtId="0" fontId="21" fillId="27" borderId="23" xfId="42" applyFont="1" applyFill="1" applyBorder="1" applyAlignment="1" applyProtection="1">
      <protection locked="0"/>
    </xf>
    <xf numFmtId="0" fontId="21" fillId="27" borderId="15" xfId="42" applyFont="1" applyFill="1" applyBorder="1" applyAlignment="1" applyProtection="1">
      <protection locked="0"/>
    </xf>
    <xf numFmtId="0" fontId="13" fillId="0" borderId="10" xfId="0" applyFont="1" applyFill="1" applyBorder="1" applyAlignment="1" applyProtection="1">
      <alignment horizontal="center" wrapText="1"/>
    </xf>
    <xf numFmtId="0" fontId="9" fillId="0" borderId="0" xfId="39" applyFont="1" applyProtection="1"/>
    <xf numFmtId="0" fontId="21" fillId="0" borderId="15" xfId="0" applyFont="1" applyBorder="1" applyProtection="1"/>
    <xf numFmtId="0" fontId="21" fillId="0" borderId="15" xfId="0" applyFont="1" applyFill="1" applyBorder="1" applyProtection="1">
      <protection locked="0"/>
    </xf>
    <xf numFmtId="0" fontId="19" fillId="0" borderId="0" xfId="0" applyFont="1" applyProtection="1"/>
    <xf numFmtId="0" fontId="7" fillId="24" borderId="14" xfId="0" applyFont="1" applyFill="1" applyBorder="1" applyProtection="1"/>
    <xf numFmtId="0" fontId="0" fillId="24" borderId="0" xfId="0" applyFill="1" applyBorder="1" applyProtection="1">
      <protection locked="0"/>
    </xf>
    <xf numFmtId="0" fontId="12" fillId="24" borderId="15" xfId="0" applyFont="1" applyFill="1" applyBorder="1" applyAlignment="1" applyProtection="1">
      <alignment vertical="top" wrapText="1"/>
    </xf>
    <xf numFmtId="0" fontId="13" fillId="24" borderId="20" xfId="42" applyFont="1" applyFill="1" applyBorder="1" applyAlignment="1" applyProtection="1">
      <alignment horizontal="center" vertical="center" wrapText="1"/>
    </xf>
    <xf numFmtId="0" fontId="13" fillId="24" borderId="21" xfId="42" applyFont="1" applyFill="1" applyBorder="1" applyAlignment="1" applyProtection="1">
      <alignment horizontal="center" vertical="center" wrapText="1"/>
    </xf>
    <xf numFmtId="0" fontId="13" fillId="24" borderId="20" xfId="42" applyFont="1" applyFill="1" applyBorder="1" applyAlignment="1" applyProtection="1">
      <alignment horizontal="center" vertical="distributed"/>
    </xf>
    <xf numFmtId="0" fontId="13" fillId="24" borderId="21" xfId="42" applyFont="1" applyFill="1" applyBorder="1" applyAlignment="1" applyProtection="1">
      <alignment horizontal="center" vertical="distributed"/>
    </xf>
    <xf numFmtId="0" fontId="11" fillId="25" borderId="15" xfId="42" applyNumberFormat="1" applyFont="1" applyFill="1" applyBorder="1" applyAlignment="1" applyProtection="1">
      <protection locked="0"/>
    </xf>
    <xf numFmtId="0" fontId="21" fillId="29" borderId="0" xfId="42" applyNumberFormat="1" applyFont="1" applyFill="1" applyBorder="1" applyAlignment="1" applyProtection="1">
      <protection locked="0"/>
    </xf>
    <xf numFmtId="4" fontId="21" fillId="29" borderId="0" xfId="42" applyNumberFormat="1" applyFont="1" applyFill="1" applyBorder="1" applyAlignment="1" applyProtection="1">
      <protection locked="0"/>
    </xf>
    <xf numFmtId="168" fontId="21" fillId="29" borderId="0" xfId="42" applyNumberFormat="1" applyFont="1" applyFill="1" applyBorder="1" applyAlignment="1" applyProtection="1">
      <alignment horizontal="right"/>
      <protection locked="0"/>
    </xf>
    <xf numFmtId="0" fontId="21" fillId="29" borderId="0" xfId="42" applyFont="1" applyFill="1" applyBorder="1" applyAlignment="1" applyProtection="1"/>
    <xf numFmtId="0" fontId="21" fillId="30" borderId="23" xfId="42" applyNumberFormat="1" applyFont="1" applyFill="1" applyBorder="1" applyAlignment="1" applyProtection="1">
      <protection locked="0"/>
    </xf>
    <xf numFmtId="0" fontId="21" fillId="30" borderId="15" xfId="42" applyNumberFormat="1" applyFont="1" applyFill="1" applyBorder="1" applyAlignment="1" applyProtection="1">
      <protection locked="0"/>
    </xf>
    <xf numFmtId="0" fontId="21" fillId="29" borderId="0" xfId="38" applyFont="1" applyFill="1" applyProtection="1"/>
    <xf numFmtId="0" fontId="21" fillId="29" borderId="0" xfId="38" applyFont="1" applyFill="1" applyBorder="1" applyProtection="1"/>
    <xf numFmtId="0" fontId="21" fillId="29" borderId="0" xfId="40" applyFont="1" applyFill="1" applyBorder="1" applyAlignment="1" applyProtection="1"/>
    <xf numFmtId="0" fontId="21" fillId="29" borderId="0" xfId="40" applyNumberFormat="1" applyFont="1" applyFill="1" applyBorder="1" applyAlignment="1" applyProtection="1"/>
    <xf numFmtId="0" fontId="21" fillId="29" borderId="0" xfId="42" applyNumberFormat="1" applyFont="1" applyFill="1" applyBorder="1" applyAlignment="1" applyProtection="1"/>
    <xf numFmtId="0" fontId="21" fillId="30" borderId="15" xfId="42" applyFont="1" applyFill="1" applyBorder="1" applyAlignment="1" applyProtection="1">
      <protection locked="0"/>
    </xf>
    <xf numFmtId="0" fontId="11" fillId="30" borderId="15" xfId="42" applyNumberFormat="1" applyFont="1" applyFill="1" applyBorder="1" applyAlignment="1" applyProtection="1">
      <protection locked="0"/>
    </xf>
    <xf numFmtId="3" fontId="21" fillId="30" borderId="20" xfId="42" applyNumberFormat="1" applyFont="1" applyFill="1" applyBorder="1" applyAlignment="1" applyProtection="1">
      <alignment horizontal="center"/>
      <protection locked="0"/>
    </xf>
    <xf numFmtId="0" fontId="21" fillId="30" borderId="15" xfId="42" applyFont="1" applyFill="1" applyBorder="1" applyAlignment="1" applyProtection="1">
      <alignment horizontal="center"/>
      <protection locked="0"/>
    </xf>
    <xf numFmtId="0" fontId="21" fillId="30" borderId="15" xfId="42" applyNumberFormat="1" applyFont="1" applyFill="1" applyBorder="1" applyAlignment="1" applyProtection="1">
      <alignment horizontal="center"/>
      <protection locked="0"/>
    </xf>
    <xf numFmtId="3" fontId="21" fillId="30" borderId="15" xfId="42" applyNumberFormat="1" applyFont="1" applyFill="1" applyBorder="1" applyAlignment="1" applyProtection="1">
      <alignment horizontal="center"/>
      <protection locked="0"/>
    </xf>
    <xf numFmtId="0" fontId="21" fillId="29" borderId="0" xfId="42" applyFont="1" applyFill="1" applyAlignment="1" applyProtection="1"/>
    <xf numFmtId="0" fontId="21" fillId="29" borderId="0" xfId="42" applyFont="1" applyFill="1" applyAlignment="1" applyProtection="1">
      <alignment horizontal="center"/>
    </xf>
    <xf numFmtId="0" fontId="12" fillId="24" borderId="20" xfId="38" applyFont="1" applyFill="1" applyBorder="1" applyAlignment="1" applyProtection="1">
      <alignment horizontal="center" vertical="center" wrapText="1"/>
    </xf>
    <xf numFmtId="0" fontId="13" fillId="24" borderId="21" xfId="42" applyFont="1" applyFill="1" applyBorder="1" applyAlignment="1" applyProtection="1">
      <alignment horizontal="center" vertical="center" wrapText="1"/>
    </xf>
    <xf numFmtId="0" fontId="12" fillId="24" borderId="19" xfId="0" applyFont="1" applyFill="1" applyBorder="1" applyAlignment="1" applyProtection="1">
      <alignment vertical="top" wrapText="1"/>
    </xf>
    <xf numFmtId="0" fontId="12" fillId="24" borderId="0" xfId="42" applyFont="1" applyFill="1" applyBorder="1" applyAlignment="1" applyProtection="1">
      <alignment vertical="center"/>
    </xf>
    <xf numFmtId="0" fontId="12" fillId="25" borderId="15" xfId="0" applyNumberFormat="1" applyFont="1" applyFill="1" applyBorder="1" applyAlignment="1" applyProtection="1">
      <alignment horizontal="center" vertical="center" wrapText="1"/>
      <protection locked="0"/>
    </xf>
    <xf numFmtId="0" fontId="13" fillId="29" borderId="0" xfId="42" applyFont="1" applyFill="1" applyBorder="1" applyAlignment="1" applyProtection="1">
      <alignment horizontal="center" vertical="center" wrapText="1"/>
    </xf>
    <xf numFmtId="0" fontId="13" fillId="29" borderId="0" xfId="40" applyFont="1" applyFill="1" applyBorder="1" applyProtection="1"/>
    <xf numFmtId="0" fontId="21" fillId="29" borderId="0" xfId="40" applyFont="1" applyFill="1" applyBorder="1" applyAlignment="1" applyProtection="1">
      <alignment vertical="center"/>
    </xf>
    <xf numFmtId="0" fontId="13" fillId="29" borderId="0" xfId="42" applyFont="1" applyFill="1" applyBorder="1" applyAlignment="1" applyProtection="1">
      <alignment horizontal="center" vertical="distributed"/>
    </xf>
    <xf numFmtId="0" fontId="21" fillId="29" borderId="0" xfId="42" applyFont="1" applyFill="1" applyBorder="1" applyAlignment="1" applyProtection="1">
      <protection locked="0"/>
    </xf>
    <xf numFmtId="0" fontId="13" fillId="29" borderId="0" xfId="40" applyFont="1" applyFill="1" applyBorder="1" applyAlignment="1" applyProtection="1">
      <alignment horizontal="center"/>
    </xf>
    <xf numFmtId="0" fontId="13" fillId="29" borderId="0" xfId="43" applyFont="1" applyFill="1" applyBorder="1" applyAlignment="1" applyProtection="1"/>
    <xf numFmtId="0" fontId="13" fillId="29" borderId="0" xfId="43" applyFont="1" applyFill="1" applyBorder="1" applyAlignment="1" applyProtection="1">
      <alignment horizontal="center"/>
    </xf>
    <xf numFmtId="0" fontId="11" fillId="0" borderId="15" xfId="0" applyFont="1" applyFill="1" applyBorder="1" applyAlignment="1" applyProtection="1">
      <alignment wrapText="1"/>
    </xf>
    <xf numFmtId="0" fontId="18" fillId="0" borderId="0" xfId="0" applyFont="1" applyProtection="1"/>
    <xf numFmtId="0" fontId="12" fillId="0" borderId="0" xfId="0" applyFont="1" applyAlignment="1" applyProtection="1">
      <alignment horizontal="right"/>
    </xf>
    <xf numFmtId="0" fontId="12" fillId="28" borderId="15" xfId="0" applyFont="1" applyFill="1" applyBorder="1" applyAlignment="1" applyProtection="1">
      <alignment horizontal="center" vertical="center"/>
    </xf>
    <xf numFmtId="0" fontId="12" fillId="30" borderId="15" xfId="0" applyFont="1" applyFill="1" applyBorder="1" applyAlignment="1" applyProtection="1">
      <alignment horizontal="center" vertical="center"/>
    </xf>
    <xf numFmtId="0" fontId="18" fillId="24" borderId="0" xfId="38" applyFont="1" applyFill="1" applyProtection="1"/>
    <xf numFmtId="0" fontId="11" fillId="0" borderId="0" xfId="0" applyFont="1" applyAlignment="1" applyProtection="1">
      <alignment horizontal="left" vertical="top" wrapText="1"/>
    </xf>
    <xf numFmtId="44" fontId="11" fillId="0" borderId="0" xfId="0" applyNumberFormat="1" applyFont="1" applyProtection="1"/>
    <xf numFmtId="0" fontId="48" fillId="0" borderId="0" xfId="0" applyFont="1" applyAlignment="1" applyProtection="1">
      <alignment vertical="center"/>
    </xf>
    <xf numFmtId="0" fontId="48"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0" fillId="0" borderId="0" xfId="0" applyFill="1" applyAlignment="1" applyProtection="1">
      <alignment vertical="center"/>
    </xf>
    <xf numFmtId="1" fontId="21" fillId="25" borderId="15" xfId="0" applyNumberFormat="1" applyFont="1" applyFill="1" applyBorder="1" applyAlignment="1" applyProtection="1">
      <alignment horizontal="right"/>
      <protection locked="0"/>
    </xf>
    <xf numFmtId="0" fontId="9" fillId="0" borderId="0" xfId="0" applyFont="1" applyFill="1" applyBorder="1" applyAlignment="1">
      <alignment vertical="center"/>
    </xf>
    <xf numFmtId="0" fontId="49" fillId="0" borderId="0" xfId="0" applyFont="1" applyFill="1" applyAlignment="1" applyProtection="1">
      <alignment vertical="center"/>
    </xf>
    <xf numFmtId="0" fontId="21" fillId="0" borderId="0" xfId="0" applyFont="1" applyFill="1" applyBorder="1" applyProtection="1"/>
    <xf numFmtId="0" fontId="9" fillId="0" borderId="0" xfId="0" applyFont="1" applyFill="1" applyBorder="1" applyProtection="1"/>
    <xf numFmtId="0" fontId="11" fillId="0" borderId="0" xfId="0" applyFont="1" applyBorder="1" applyAlignment="1" applyProtection="1">
      <alignment vertical="top"/>
    </xf>
    <xf numFmtId="0" fontId="11" fillId="0" borderId="0" xfId="0" applyFont="1" applyFill="1" applyBorder="1" applyAlignment="1" applyProtection="1">
      <alignment wrapText="1"/>
    </xf>
    <xf numFmtId="44" fontId="12" fillId="0" borderId="0" xfId="50" applyFont="1" applyFill="1" applyBorder="1" applyAlignment="1">
      <alignment vertical="center" wrapText="1"/>
    </xf>
    <xf numFmtId="49" fontId="11" fillId="0" borderId="15" xfId="0" applyNumberFormat="1" applyFont="1" applyBorder="1" applyProtection="1"/>
    <xf numFmtId="49" fontId="11" fillId="0" borderId="15" xfId="0" applyNumberFormat="1" applyFont="1" applyBorder="1" applyAlignment="1" applyProtection="1">
      <alignment vertical="top"/>
    </xf>
    <xf numFmtId="3" fontId="21" fillId="0" borderId="15" xfId="43" applyNumberFormat="1" applyFont="1" applyFill="1" applyBorder="1" applyProtection="1">
      <protection locked="0"/>
    </xf>
    <xf numFmtId="3" fontId="21" fillId="24" borderId="15" xfId="43" applyNumberFormat="1" applyFont="1" applyFill="1" applyBorder="1" applyProtection="1">
      <protection locked="0"/>
    </xf>
    <xf numFmtId="3" fontId="11" fillId="24" borderId="15" xfId="43" applyNumberFormat="1" applyFont="1" applyFill="1" applyBorder="1" applyProtection="1">
      <protection locked="0"/>
    </xf>
    <xf numFmtId="3" fontId="21" fillId="24" borderId="15" xfId="42" applyNumberFormat="1" applyFont="1" applyFill="1" applyBorder="1" applyAlignment="1" applyProtection="1">
      <alignment vertical="center"/>
      <protection locked="0"/>
    </xf>
    <xf numFmtId="3" fontId="13" fillId="0" borderId="15" xfId="42" applyNumberFormat="1" applyFont="1" applyFill="1" applyBorder="1" applyProtection="1"/>
    <xf numFmtId="3" fontId="21" fillId="24" borderId="15" xfId="42" applyNumberFormat="1" applyFont="1" applyFill="1" applyBorder="1" applyProtection="1">
      <protection locked="0"/>
    </xf>
    <xf numFmtId="3" fontId="21" fillId="24" borderId="15" xfId="42" applyNumberFormat="1" applyFont="1" applyFill="1" applyBorder="1" applyAlignment="1" applyProtection="1">
      <protection locked="0"/>
    </xf>
    <xf numFmtId="3" fontId="21" fillId="24" borderId="20" xfId="42" applyNumberFormat="1" applyFont="1" applyFill="1" applyBorder="1" applyProtection="1">
      <protection locked="0"/>
    </xf>
    <xf numFmtId="3" fontId="21" fillId="26" borderId="23" xfId="40" applyNumberFormat="1" applyFont="1" applyFill="1" applyBorder="1" applyAlignment="1" applyProtection="1">
      <alignment vertical="center"/>
      <protection locked="0"/>
    </xf>
    <xf numFmtId="3" fontId="21" fillId="26" borderId="21" xfId="40" applyNumberFormat="1" applyFont="1" applyFill="1" applyBorder="1" applyAlignment="1" applyProtection="1">
      <alignment vertical="center"/>
      <protection locked="0"/>
    </xf>
    <xf numFmtId="3" fontId="21" fillId="26" borderId="20" xfId="40" applyNumberFormat="1" applyFont="1" applyFill="1" applyBorder="1" applyProtection="1">
      <protection locked="0"/>
    </xf>
    <xf numFmtId="3" fontId="21" fillId="26" borderId="15" xfId="40" applyNumberFormat="1" applyFont="1" applyFill="1" applyBorder="1" applyProtection="1">
      <protection locked="0"/>
    </xf>
    <xf numFmtId="3" fontId="21" fillId="26" borderId="15" xfId="42" applyNumberFormat="1" applyFont="1" applyFill="1" applyBorder="1" applyProtection="1">
      <protection locked="0"/>
    </xf>
    <xf numFmtId="3" fontId="21" fillId="26" borderId="15" xfId="42" applyNumberFormat="1" applyFont="1" applyFill="1" applyBorder="1" applyAlignment="1" applyProtection="1">
      <protection locked="0"/>
    </xf>
    <xf numFmtId="3" fontId="21" fillId="26" borderId="20" xfId="42" applyNumberFormat="1" applyFont="1" applyFill="1" applyBorder="1" applyProtection="1">
      <protection locked="0"/>
    </xf>
    <xf numFmtId="3" fontId="21" fillId="26" borderId="15" xfId="43" applyNumberFormat="1" applyFont="1" applyFill="1" applyBorder="1" applyProtection="1">
      <protection locked="0"/>
    </xf>
    <xf numFmtId="3" fontId="21" fillId="25" borderId="15" xfId="38" applyNumberFormat="1" applyFont="1" applyFill="1" applyBorder="1" applyProtection="1">
      <protection locked="0"/>
    </xf>
    <xf numFmtId="3" fontId="21" fillId="25" borderId="20" xfId="38" applyNumberFormat="1" applyFont="1" applyFill="1" applyBorder="1" applyProtection="1">
      <protection locked="0"/>
    </xf>
    <xf numFmtId="3" fontId="13" fillId="0" borderId="27" xfId="38" applyNumberFormat="1" applyFont="1" applyFill="1" applyBorder="1" applyProtection="1"/>
    <xf numFmtId="3" fontId="21" fillId="27" borderId="15" xfId="43" applyNumberFormat="1" applyFont="1" applyFill="1" applyBorder="1" applyProtection="1">
      <protection locked="0"/>
    </xf>
    <xf numFmtId="3" fontId="13" fillId="0" borderId="15" xfId="43" applyNumberFormat="1" applyFont="1" applyFill="1" applyBorder="1" applyProtection="1"/>
    <xf numFmtId="3" fontId="13" fillId="0" borderId="20" xfId="43" applyNumberFormat="1" applyFont="1" applyFill="1" applyBorder="1" applyProtection="1"/>
    <xf numFmtId="3" fontId="21" fillId="27" borderId="23" xfId="40" applyNumberFormat="1" applyFont="1" applyFill="1" applyBorder="1" applyAlignment="1" applyProtection="1">
      <alignment vertical="center"/>
      <protection locked="0"/>
    </xf>
    <xf numFmtId="3" fontId="21" fillId="27" borderId="21" xfId="40" applyNumberFormat="1" applyFont="1" applyFill="1" applyBorder="1" applyAlignment="1" applyProtection="1">
      <alignment vertical="center"/>
      <protection locked="0"/>
    </xf>
    <xf numFmtId="3" fontId="21" fillId="27" borderId="20" xfId="40" applyNumberFormat="1" applyFont="1" applyFill="1" applyBorder="1" applyProtection="1">
      <protection locked="0"/>
    </xf>
    <xf numFmtId="3" fontId="21" fillId="27" borderId="15" xfId="40" applyNumberFormat="1" applyFont="1" applyFill="1" applyBorder="1" applyProtection="1">
      <protection locked="0"/>
    </xf>
    <xf numFmtId="3" fontId="13" fillId="0" borderId="26" xfId="42" applyNumberFormat="1" applyFont="1" applyFill="1" applyBorder="1" applyProtection="1"/>
    <xf numFmtId="3" fontId="21" fillId="27" borderId="15" xfId="42" applyNumberFormat="1" applyFont="1" applyFill="1" applyBorder="1" applyProtection="1">
      <protection locked="0"/>
    </xf>
    <xf numFmtId="3" fontId="21" fillId="27" borderId="15" xfId="42" applyNumberFormat="1" applyFont="1" applyFill="1" applyBorder="1" applyAlignment="1" applyProtection="1">
      <protection locked="0"/>
    </xf>
    <xf numFmtId="3" fontId="21" fillId="27" borderId="20" xfId="42" applyNumberFormat="1" applyFont="1" applyFill="1" applyBorder="1" applyProtection="1">
      <protection locked="0"/>
    </xf>
    <xf numFmtId="3" fontId="13" fillId="24" borderId="26" xfId="42" applyNumberFormat="1" applyFont="1" applyFill="1" applyBorder="1" applyProtection="1"/>
    <xf numFmtId="3" fontId="21" fillId="24" borderId="15" xfId="40" applyNumberFormat="1" applyFont="1" applyFill="1" applyBorder="1" applyProtection="1"/>
    <xf numFmtId="3" fontId="21" fillId="0" borderId="15" xfId="40" applyNumberFormat="1" applyFont="1" applyFill="1" applyBorder="1" applyProtection="1"/>
    <xf numFmtId="3" fontId="21" fillId="0" borderId="15" xfId="51" applyNumberFormat="1" applyFont="1" applyFill="1" applyBorder="1" applyProtection="1"/>
    <xf numFmtId="3" fontId="13" fillId="24" borderId="15" xfId="40" applyNumberFormat="1" applyFont="1" applyFill="1" applyBorder="1" applyProtection="1"/>
    <xf numFmtId="3" fontId="13" fillId="24" borderId="15" xfId="40" applyNumberFormat="1" applyFont="1" applyFill="1" applyBorder="1" applyAlignment="1" applyProtection="1">
      <alignment horizontal="right"/>
    </xf>
    <xf numFmtId="3" fontId="21" fillId="24" borderId="15" xfId="40" applyNumberFormat="1" applyFont="1" applyFill="1" applyBorder="1"/>
    <xf numFmtId="171" fontId="9" fillId="24" borderId="31" xfId="50" applyNumberFormat="1" applyFont="1" applyFill="1" applyBorder="1"/>
    <xf numFmtId="0" fontId="12" fillId="0" borderId="10" xfId="0" applyFont="1" applyFill="1" applyBorder="1" applyAlignment="1" applyProtection="1">
      <alignment horizontal="center" wrapText="1"/>
    </xf>
    <xf numFmtId="3" fontId="21" fillId="0" borderId="0" xfId="0" applyNumberFormat="1" applyFont="1" applyFill="1" applyAlignment="1">
      <alignment horizontal="left"/>
    </xf>
    <xf numFmtId="3" fontId="21" fillId="0" borderId="0" xfId="0" applyNumberFormat="1" applyFont="1" applyProtection="1"/>
    <xf numFmtId="3" fontId="21" fillId="0" borderId="12" xfId="0" applyNumberFormat="1" applyFont="1" applyBorder="1" applyProtection="1"/>
    <xf numFmtId="3" fontId="13" fillId="0" borderId="0" xfId="0" applyNumberFormat="1" applyFont="1" applyBorder="1" applyAlignment="1" applyProtection="1">
      <alignment horizontal="center"/>
    </xf>
    <xf numFmtId="3" fontId="21" fillId="0" borderId="0" xfId="0" applyNumberFormat="1" applyFont="1" applyBorder="1" applyProtection="1"/>
    <xf numFmtId="3" fontId="13" fillId="0" borderId="0" xfId="0" applyNumberFormat="1" applyFont="1" applyBorder="1" applyAlignment="1" applyProtection="1">
      <alignment horizontal="center" vertical="center" wrapText="1"/>
    </xf>
    <xf numFmtId="3" fontId="21" fillId="25" borderId="15" xfId="0" applyNumberFormat="1" applyFont="1" applyFill="1" applyBorder="1" applyProtection="1">
      <protection locked="0"/>
    </xf>
    <xf numFmtId="3" fontId="21" fillId="0" borderId="33" xfId="0" applyNumberFormat="1" applyFont="1" applyBorder="1" applyProtection="1"/>
    <xf numFmtId="3" fontId="21" fillId="0" borderId="37" xfId="0" applyNumberFormat="1" applyFont="1" applyBorder="1" applyProtection="1"/>
    <xf numFmtId="3" fontId="21" fillId="0" borderId="17" xfId="0" applyNumberFormat="1" applyFont="1" applyBorder="1" applyProtection="1"/>
    <xf numFmtId="3" fontId="13" fillId="24" borderId="26" xfId="40" applyNumberFormat="1" applyFont="1" applyFill="1" applyBorder="1" applyProtection="1"/>
    <xf numFmtId="3" fontId="13" fillId="24" borderId="26" xfId="42" applyNumberFormat="1" applyFont="1" applyFill="1" applyBorder="1" applyAlignment="1" applyProtection="1"/>
    <xf numFmtId="3" fontId="13" fillId="0" borderId="15" xfId="38" applyNumberFormat="1" applyFont="1" applyFill="1" applyBorder="1" applyProtection="1"/>
    <xf numFmtId="3" fontId="21" fillId="29" borderId="0" xfId="38" applyNumberFormat="1" applyFont="1" applyFill="1" applyProtection="1"/>
    <xf numFmtId="3" fontId="13" fillId="24" borderId="26" xfId="38" applyNumberFormat="1" applyFont="1" applyFill="1" applyBorder="1" applyProtection="1"/>
    <xf numFmtId="3" fontId="13" fillId="24" borderId="27" xfId="38" applyNumberFormat="1" applyFont="1" applyFill="1" applyBorder="1" applyProtection="1"/>
    <xf numFmtId="3" fontId="13" fillId="24" borderId="37" xfId="38" applyNumberFormat="1" applyFont="1" applyFill="1" applyBorder="1" applyProtection="1"/>
    <xf numFmtId="3" fontId="15" fillId="25" borderId="15" xfId="0" applyNumberFormat="1" applyFont="1" applyFill="1" applyBorder="1" applyAlignment="1" applyProtection="1">
      <alignment horizontal="center" vertical="center"/>
      <protection locked="0"/>
    </xf>
    <xf numFmtId="171" fontId="12" fillId="0" borderId="15" xfId="50" applyNumberFormat="1" applyFont="1" applyBorder="1" applyAlignment="1">
      <alignment vertical="center" wrapText="1"/>
    </xf>
    <xf numFmtId="171" fontId="12" fillId="25" borderId="15" xfId="50" applyNumberFormat="1" applyFont="1" applyFill="1" applyBorder="1" applyAlignment="1">
      <alignment vertical="center" wrapText="1"/>
    </xf>
    <xf numFmtId="3" fontId="21" fillId="24" borderId="0" xfId="38" applyNumberFormat="1" applyFont="1" applyFill="1" applyProtection="1"/>
    <xf numFmtId="3" fontId="13" fillId="24" borderId="15" xfId="42" applyNumberFormat="1" applyFont="1" applyFill="1" applyBorder="1" applyAlignment="1" applyProtection="1"/>
    <xf numFmtId="3" fontId="13" fillId="24" borderId="0" xfId="42" applyNumberFormat="1" applyFont="1" applyFill="1" applyAlignment="1" applyProtection="1"/>
    <xf numFmtId="0" fontId="21" fillId="0" borderId="0" xfId="38" applyFont="1" applyFill="1" applyBorder="1" applyProtection="1"/>
    <xf numFmtId="3" fontId="21" fillId="29" borderId="0" xfId="43" applyNumberFormat="1" applyFont="1" applyFill="1" applyBorder="1" applyProtection="1">
      <protection locked="0"/>
    </xf>
    <xf numFmtId="3" fontId="13" fillId="29" borderId="0" xfId="43" applyNumberFormat="1" applyFont="1" applyFill="1" applyBorder="1" applyProtection="1"/>
    <xf numFmtId="3" fontId="13" fillId="29" borderId="0" xfId="40" applyNumberFormat="1" applyFont="1" applyFill="1" applyBorder="1" applyProtection="1"/>
    <xf numFmtId="3" fontId="13" fillId="24" borderId="27" xfId="42" applyNumberFormat="1" applyFont="1" applyFill="1" applyBorder="1" applyAlignment="1" applyProtection="1"/>
    <xf numFmtId="3" fontId="21" fillId="26" borderId="19" xfId="43" applyNumberFormat="1" applyFont="1" applyFill="1" applyBorder="1" applyProtection="1">
      <protection locked="0"/>
    </xf>
    <xf numFmtId="3" fontId="21" fillId="26" borderId="15" xfId="43" applyNumberFormat="1" applyFont="1" applyFill="1" applyBorder="1" applyAlignment="1" applyProtection="1">
      <protection locked="0"/>
    </xf>
    <xf numFmtId="3" fontId="21" fillId="25" borderId="23" xfId="42" applyNumberFormat="1" applyFont="1" applyFill="1" applyBorder="1" applyAlignment="1" applyProtection="1">
      <protection locked="0"/>
    </xf>
    <xf numFmtId="3" fontId="21" fillId="24" borderId="0" xfId="42" applyNumberFormat="1" applyFont="1" applyFill="1" applyBorder="1" applyAlignment="1" applyProtection="1">
      <protection locked="0"/>
    </xf>
    <xf numFmtId="3" fontId="21" fillId="25" borderId="15" xfId="42" applyNumberFormat="1" applyFont="1" applyFill="1" applyBorder="1" applyAlignment="1" applyProtection="1">
      <protection locked="0"/>
    </xf>
    <xf numFmtId="3" fontId="21" fillId="25" borderId="15" xfId="42" applyNumberFormat="1" applyFont="1" applyFill="1" applyBorder="1" applyAlignment="1" applyProtection="1"/>
    <xf numFmtId="3" fontId="21" fillId="30" borderId="23" xfId="42" applyNumberFormat="1" applyFont="1" applyFill="1" applyBorder="1" applyAlignment="1" applyProtection="1">
      <protection locked="0"/>
    </xf>
    <xf numFmtId="3" fontId="21" fillId="30" borderId="15" xfId="42" applyNumberFormat="1" applyFont="1" applyFill="1" applyBorder="1" applyAlignment="1" applyProtection="1">
      <protection locked="0"/>
    </xf>
    <xf numFmtId="3" fontId="21" fillId="30" borderId="15" xfId="42" applyNumberFormat="1" applyFont="1" applyFill="1" applyBorder="1" applyAlignment="1" applyProtection="1"/>
    <xf numFmtId="3" fontId="13" fillId="24" borderId="0" xfId="42" applyNumberFormat="1" applyFont="1" applyFill="1" applyBorder="1" applyProtection="1"/>
    <xf numFmtId="3" fontId="13" fillId="0" borderId="40" xfId="0" applyNumberFormat="1" applyFont="1" applyBorder="1" applyAlignment="1" applyProtection="1">
      <alignment horizontal="center" wrapText="1"/>
    </xf>
    <xf numFmtId="0" fontId="9" fillId="24" borderId="0" xfId="0" applyFont="1" applyFill="1" applyBorder="1" applyAlignment="1" applyProtection="1"/>
    <xf numFmtId="0" fontId="0" fillId="0" borderId="0" xfId="0" applyFill="1" applyProtection="1"/>
    <xf numFmtId="0" fontId="52" fillId="0" borderId="15" xfId="1" applyFont="1" applyFill="1" applyBorder="1" applyAlignment="1" applyProtection="1">
      <alignment horizontal="left" vertical="center" wrapText="1"/>
    </xf>
    <xf numFmtId="0" fontId="52" fillId="0" borderId="19" xfId="1" applyFont="1" applyFill="1" applyBorder="1" applyAlignment="1" applyProtection="1">
      <alignment horizontal="left" vertical="center"/>
    </xf>
    <xf numFmtId="0" fontId="50" fillId="0" borderId="15" xfId="1" applyFont="1" applyFill="1" applyBorder="1" applyAlignment="1" applyProtection="1">
      <alignment horizontal="center" vertical="center" wrapText="1"/>
    </xf>
    <xf numFmtId="0" fontId="7" fillId="24" borderId="0" xfId="0" applyFont="1" applyFill="1" applyBorder="1" applyAlignment="1" applyProtection="1">
      <alignment horizontal="left" vertical="center"/>
    </xf>
    <xf numFmtId="10" fontId="0" fillId="28" borderId="42" xfId="0" applyNumberFormat="1" applyFill="1" applyBorder="1" applyAlignment="1" applyProtection="1">
      <alignment horizontal="center" vertical="center"/>
      <protection locked="0"/>
    </xf>
    <xf numFmtId="0" fontId="11" fillId="0" borderId="15" xfId="0" applyFont="1" applyFill="1" applyBorder="1" applyAlignment="1" applyProtection="1">
      <alignment vertical="center"/>
    </xf>
    <xf numFmtId="0" fontId="11" fillId="0" borderId="0" xfId="0" applyFont="1" applyFill="1" applyBorder="1" applyAlignment="1" applyProtection="1">
      <alignment vertical="center"/>
    </xf>
    <xf numFmtId="44" fontId="11" fillId="0" borderId="0" xfId="0" applyNumberFormat="1" applyFont="1" applyFill="1" applyBorder="1" applyAlignment="1" applyProtection="1">
      <alignment horizontal="right" vertical="center"/>
    </xf>
    <xf numFmtId="4" fontId="11" fillId="0" borderId="0" xfId="0" applyNumberFormat="1" applyFont="1" applyFill="1" applyBorder="1" applyAlignment="1" applyProtection="1">
      <alignment horizontal="right" vertical="center"/>
    </xf>
    <xf numFmtId="0" fontId="6" fillId="0" borderId="0" xfId="0" applyFont="1" applyFill="1" applyBorder="1" applyProtection="1"/>
    <xf numFmtId="171" fontId="7" fillId="0" borderId="0" xfId="0" applyNumberFormat="1" applyFont="1" applyFill="1" applyBorder="1" applyAlignment="1" applyProtection="1">
      <alignment vertical="center" wrapText="1"/>
    </xf>
    <xf numFmtId="44" fontId="51" fillId="28" borderId="15" xfId="2" applyNumberFormat="1" applyFont="1" applyFill="1" applyBorder="1" applyAlignment="1" applyProtection="1">
      <alignment horizontal="right" vertical="center"/>
      <protection locked="0"/>
    </xf>
    <xf numFmtId="42" fontId="53" fillId="0" borderId="1" xfId="25" applyNumberFormat="1" applyFont="1" applyFill="1" applyProtection="1"/>
    <xf numFmtId="0" fontId="12" fillId="0" borderId="0" xfId="0" applyFont="1" applyFill="1" applyBorder="1" applyAlignment="1" applyProtection="1">
      <alignment horizontal="left" vertical="center"/>
    </xf>
    <xf numFmtId="171" fontId="7" fillId="29" borderId="0" xfId="0" applyNumberFormat="1" applyFont="1" applyFill="1" applyBorder="1" applyAlignment="1" applyProtection="1">
      <alignment horizontal="left" vertical="center" wrapText="1"/>
    </xf>
    <xf numFmtId="171" fontId="7" fillId="29" borderId="0" xfId="0" applyNumberFormat="1" applyFont="1" applyFill="1" applyBorder="1" applyAlignment="1" applyProtection="1">
      <alignment horizontal="left" vertical="center"/>
    </xf>
    <xf numFmtId="171" fontId="7" fillId="29" borderId="26" xfId="0" applyNumberFormat="1" applyFont="1" applyFill="1" applyBorder="1" applyAlignment="1" applyProtection="1">
      <alignment horizontal="left" vertical="center"/>
    </xf>
    <xf numFmtId="171" fontId="7" fillId="29" borderId="26" xfId="0" applyNumberFormat="1" applyFont="1" applyFill="1" applyBorder="1" applyAlignment="1" applyProtection="1">
      <alignment horizontal="left" vertical="center" wrapText="1"/>
    </xf>
    <xf numFmtId="171" fontId="7" fillId="29" borderId="17" xfId="0" applyNumberFormat="1" applyFont="1" applyFill="1" applyBorder="1" applyAlignment="1" applyProtection="1">
      <alignment horizontal="left" vertical="center" wrapText="1"/>
    </xf>
    <xf numFmtId="0" fontId="7" fillId="29" borderId="19" xfId="0" applyFont="1" applyFill="1" applyBorder="1" applyAlignment="1" applyProtection="1">
      <alignment vertical="center" wrapText="1"/>
    </xf>
    <xf numFmtId="6" fontId="8" fillId="0" borderId="27" xfId="26" applyNumberFormat="1" applyFont="1" applyFill="1" applyBorder="1" applyAlignment="1" applyProtection="1">
      <alignment vertical="center"/>
    </xf>
    <xf numFmtId="0" fontId="7" fillId="29" borderId="19" xfId="0" applyFont="1" applyFill="1" applyBorder="1" applyAlignment="1" applyProtection="1">
      <alignment horizontal="left" vertical="center" wrapText="1"/>
    </xf>
    <xf numFmtId="42" fontId="8" fillId="0" borderId="27" xfId="26" applyNumberFormat="1" applyFont="1" applyFill="1" applyBorder="1" applyAlignment="1" applyProtection="1">
      <alignment vertical="center"/>
    </xf>
    <xf numFmtId="0" fontId="7" fillId="29" borderId="25" xfId="0" applyFont="1" applyFill="1" applyBorder="1" applyAlignment="1" applyProtection="1">
      <alignment vertical="center" wrapText="1"/>
    </xf>
    <xf numFmtId="6" fontId="8" fillId="0" borderId="41" xfId="26" applyNumberFormat="1" applyFont="1" applyFill="1" applyBorder="1" applyAlignment="1" applyProtection="1">
      <alignment vertical="center"/>
    </xf>
    <xf numFmtId="0" fontId="6" fillId="29" borderId="22" xfId="0" applyFont="1" applyFill="1" applyBorder="1" applyAlignment="1">
      <alignment vertical="center" wrapText="1"/>
    </xf>
    <xf numFmtId="6" fontId="8" fillId="28" borderId="27" xfId="2" applyNumberFormat="1" applyFont="1" applyFill="1" applyBorder="1" applyAlignment="1" applyProtection="1">
      <alignment horizontal="right" vertical="center"/>
      <protection locked="0"/>
    </xf>
    <xf numFmtId="0" fontId="7" fillId="29" borderId="44" xfId="0" applyFont="1" applyFill="1" applyBorder="1" applyAlignment="1" applyProtection="1">
      <alignment horizontal="left" vertical="center" wrapText="1"/>
    </xf>
    <xf numFmtId="6" fontId="8" fillId="0" borderId="45" xfId="2" applyNumberFormat="1" applyFont="1" applyFill="1" applyBorder="1" applyAlignment="1" applyProtection="1">
      <alignment horizontal="right" vertical="center"/>
      <protection locked="0"/>
    </xf>
    <xf numFmtId="173" fontId="6" fillId="28" borderId="15" xfId="2" applyNumberFormat="1" applyFont="1" applyFill="1" applyBorder="1" applyAlignment="1" applyProtection="1">
      <alignment horizontal="left" vertical="center"/>
      <protection locked="0"/>
    </xf>
    <xf numFmtId="172" fontId="6" fillId="28" borderId="19" xfId="2" applyNumberFormat="1" applyFont="1" applyFill="1" applyBorder="1" applyAlignment="1" applyProtection="1">
      <alignment horizontal="left" vertical="center"/>
      <protection locked="0"/>
    </xf>
    <xf numFmtId="0" fontId="7" fillId="29" borderId="24" xfId="0" applyFont="1" applyFill="1" applyBorder="1" applyAlignment="1">
      <alignment vertical="center" wrapText="1"/>
    </xf>
    <xf numFmtId="0" fontId="9" fillId="29" borderId="22" xfId="0" applyFont="1" applyFill="1" applyBorder="1" applyAlignment="1" applyProtection="1">
      <alignment horizontal="left" vertical="center"/>
    </xf>
    <xf numFmtId="0" fontId="9" fillId="29" borderId="40" xfId="0" applyFont="1" applyFill="1" applyBorder="1" applyAlignment="1" applyProtection="1">
      <alignment horizontal="left" vertical="center"/>
    </xf>
    <xf numFmtId="6" fontId="54" fillId="0" borderId="46" xfId="25" applyNumberFormat="1" applyFont="1" applyFill="1" applyBorder="1" applyAlignment="1" applyProtection="1"/>
    <xf numFmtId="0" fontId="8" fillId="0" borderId="15" xfId="19" applyFont="1" applyFill="1" applyBorder="1" applyAlignment="1" applyProtection="1">
      <alignment vertical="center"/>
    </xf>
    <xf numFmtId="0" fontId="50" fillId="0" borderId="15" xfId="1" applyFont="1" applyFill="1" applyBorder="1" applyAlignment="1" applyProtection="1">
      <alignment horizontal="center" wrapText="1"/>
    </xf>
    <xf numFmtId="0" fontId="8" fillId="0" borderId="15" xfId="19" applyFont="1" applyFill="1" applyBorder="1" applyAlignment="1" applyProtection="1"/>
    <xf numFmtId="0" fontId="55" fillId="0" borderId="0" xfId="54" applyFont="1" applyFill="1" applyProtection="1"/>
    <xf numFmtId="0" fontId="6" fillId="0" borderId="0" xfId="54" applyFill="1" applyProtection="1"/>
    <xf numFmtId="0" fontId="6" fillId="0" borderId="0" xfId="54" applyFill="1"/>
    <xf numFmtId="0" fontId="57" fillId="31" borderId="19" xfId="56" applyFont="1" applyBorder="1" applyAlignment="1" applyProtection="1">
      <alignment horizontal="left"/>
    </xf>
    <xf numFmtId="0" fontId="57" fillId="31" borderId="26" xfId="56" applyFont="1" applyBorder="1" applyAlignment="1" applyProtection="1">
      <alignment horizontal="center"/>
    </xf>
    <xf numFmtId="0" fontId="57" fillId="31" borderId="27" xfId="56" applyFont="1" applyBorder="1" applyAlignment="1" applyProtection="1">
      <alignment horizontal="center"/>
    </xf>
    <xf numFmtId="0" fontId="57" fillId="31" borderId="15" xfId="56" applyFont="1" applyBorder="1" applyAlignment="1" applyProtection="1">
      <alignment horizontal="center"/>
    </xf>
    <xf numFmtId="0" fontId="6" fillId="0" borderId="0" xfId="54"/>
    <xf numFmtId="0" fontId="58" fillId="29" borderId="22" xfId="54" applyFont="1" applyFill="1" applyBorder="1" applyProtection="1"/>
    <xf numFmtId="0" fontId="58" fillId="29" borderId="40" xfId="54" applyFont="1" applyFill="1" applyBorder="1" applyProtection="1"/>
    <xf numFmtId="0" fontId="58" fillId="29" borderId="46" xfId="54" applyFont="1" applyFill="1" applyBorder="1" applyProtection="1"/>
    <xf numFmtId="0" fontId="60" fillId="0" borderId="0" xfId="54" applyFont="1" applyFill="1"/>
    <xf numFmtId="0" fontId="60" fillId="0" borderId="0" xfId="54" applyFont="1"/>
    <xf numFmtId="0" fontId="6" fillId="29" borderId="19" xfId="54" applyFill="1" applyBorder="1" applyProtection="1"/>
    <xf numFmtId="0" fontId="6" fillId="29" borderId="26" xfId="54" applyFill="1" applyBorder="1" applyProtection="1"/>
    <xf numFmtId="0" fontId="4" fillId="29" borderId="27" xfId="54" applyFont="1" applyFill="1" applyBorder="1" applyProtection="1"/>
    <xf numFmtId="0" fontId="58" fillId="29" borderId="19" xfId="54" applyFont="1" applyFill="1" applyBorder="1" applyProtection="1"/>
    <xf numFmtId="0" fontId="58" fillId="29" borderId="26" xfId="54" applyFont="1" applyFill="1" applyBorder="1" applyProtection="1"/>
    <xf numFmtId="0" fontId="58" fillId="29" borderId="27" xfId="54" applyFont="1" applyFill="1" applyBorder="1" applyProtection="1"/>
    <xf numFmtId="0" fontId="58" fillId="29" borderId="24" xfId="54" applyFont="1" applyFill="1" applyBorder="1" applyProtection="1"/>
    <xf numFmtId="0" fontId="58" fillId="29" borderId="37" xfId="54" applyFont="1" applyFill="1" applyBorder="1" applyProtection="1"/>
    <xf numFmtId="0" fontId="58" fillId="29" borderId="28" xfId="54" applyFont="1" applyFill="1" applyBorder="1" applyProtection="1"/>
    <xf numFmtId="0" fontId="6" fillId="0" borderId="0" xfId="54" quotePrefix="1"/>
    <xf numFmtId="0" fontId="6" fillId="29" borderId="0" xfId="54" applyFill="1" applyProtection="1"/>
    <xf numFmtId="1" fontId="57" fillId="31" borderId="15" xfId="56" applyNumberFormat="1" applyFont="1" applyBorder="1" applyAlignment="1" applyProtection="1">
      <alignment horizontal="center" wrapText="1"/>
    </xf>
    <xf numFmtId="0" fontId="6" fillId="0" borderId="0" xfId="54" applyProtection="1"/>
    <xf numFmtId="0" fontId="57" fillId="31" borderId="19" xfId="56" applyFont="1" applyBorder="1" applyAlignment="1" applyProtection="1">
      <alignment vertical="center"/>
    </xf>
    <xf numFmtId="0" fontId="57" fillId="31" borderId="26" xfId="56" applyFont="1" applyBorder="1" applyAlignment="1" applyProtection="1">
      <alignment vertical="center"/>
    </xf>
    <xf numFmtId="0" fontId="57" fillId="31" borderId="27" xfId="56" applyFont="1" applyBorder="1" applyAlignment="1" applyProtection="1">
      <alignment vertical="center"/>
    </xf>
    <xf numFmtId="0" fontId="57" fillId="31" borderId="19" xfId="56" applyFont="1" applyBorder="1" applyAlignment="1" applyProtection="1"/>
    <xf numFmtId="0" fontId="57" fillId="31" borderId="26" xfId="56" applyFont="1" applyBorder="1" applyAlignment="1" applyProtection="1"/>
    <xf numFmtId="0" fontId="57" fillId="31" borderId="27" xfId="56" applyFont="1" applyBorder="1" applyAlignment="1" applyProtection="1"/>
    <xf numFmtId="0" fontId="4" fillId="33" borderId="15" xfId="59" applyBorder="1" applyAlignment="1" applyProtection="1">
      <alignment vertical="center" wrapText="1"/>
    </xf>
    <xf numFmtId="0" fontId="4" fillId="33" borderId="15" xfId="59" applyFont="1" applyBorder="1" applyAlignment="1" applyProtection="1">
      <alignment horizontal="center" vertical="center" wrapText="1"/>
    </xf>
    <xf numFmtId="0" fontId="4" fillId="33" borderId="15" xfId="59" applyBorder="1" applyAlignment="1" applyProtection="1">
      <alignment horizontal="center" vertical="center" wrapText="1"/>
    </xf>
    <xf numFmtId="0" fontId="6" fillId="0" borderId="0" xfId="54" applyFill="1" applyBorder="1" applyAlignment="1" applyProtection="1">
      <alignment vertical="center" wrapText="1"/>
    </xf>
    <xf numFmtId="0" fontId="6" fillId="0" borderId="0" xfId="54" applyAlignment="1" applyProtection="1">
      <alignment vertical="center" wrapText="1"/>
    </xf>
    <xf numFmtId="172" fontId="4" fillId="34" borderId="42" xfId="60" applyNumberFormat="1" applyBorder="1" applyProtection="1">
      <protection locked="0"/>
    </xf>
    <xf numFmtId="1" fontId="4" fillId="34" borderId="42" xfId="60" applyNumberFormat="1" applyBorder="1" applyProtection="1">
      <protection locked="0"/>
    </xf>
    <xf numFmtId="1" fontId="61" fillId="32" borderId="42" xfId="58" applyNumberFormat="1" applyAlignment="1" applyProtection="1">
      <alignment horizontal="center" vertical="center"/>
    </xf>
    <xf numFmtId="1" fontId="59" fillId="35" borderId="47" xfId="57" applyNumberFormat="1" applyFill="1" applyAlignment="1" applyProtection="1">
      <alignment horizontal="center"/>
      <protection locked="0"/>
    </xf>
    <xf numFmtId="172" fontId="62" fillId="0" borderId="0" xfId="54" applyNumberFormat="1" applyFont="1" applyFill="1" applyBorder="1" applyProtection="1"/>
    <xf numFmtId="0" fontId="62" fillId="0" borderId="0" xfId="54" applyFont="1" applyProtection="1"/>
    <xf numFmtId="172" fontId="62" fillId="0" borderId="0" xfId="54" applyNumberFormat="1" applyFont="1" applyProtection="1"/>
    <xf numFmtId="0" fontId="62" fillId="0" borderId="0" xfId="54" applyFont="1" applyFill="1" applyProtection="1"/>
    <xf numFmtId="172" fontId="0" fillId="34" borderId="42" xfId="60" applyNumberFormat="1" applyFont="1" applyBorder="1" applyProtection="1">
      <protection locked="0"/>
    </xf>
    <xf numFmtId="1" fontId="6" fillId="0" borderId="0" xfId="54" applyNumberFormat="1" applyFill="1" applyProtection="1"/>
    <xf numFmtId="1" fontId="6" fillId="0" borderId="0" xfId="54" applyNumberFormat="1" applyProtection="1"/>
    <xf numFmtId="0" fontId="63" fillId="0" borderId="0" xfId="54" applyFont="1" applyFill="1" applyProtection="1"/>
    <xf numFmtId="0" fontId="57" fillId="0" borderId="0" xfId="56" applyFont="1" applyFill="1" applyBorder="1" applyProtection="1"/>
    <xf numFmtId="0" fontId="57" fillId="0" borderId="0" xfId="56" applyFont="1" applyFill="1" applyBorder="1" applyAlignment="1" applyProtection="1">
      <alignment horizontal="center"/>
    </xf>
    <xf numFmtId="1" fontId="57" fillId="0" borderId="0" xfId="56" applyNumberFormat="1" applyFont="1" applyFill="1" applyBorder="1" applyAlignment="1" applyProtection="1">
      <alignment horizontal="center" wrapText="1"/>
    </xf>
    <xf numFmtId="0" fontId="62" fillId="0" borderId="0" xfId="54" applyFont="1" applyFill="1" applyBorder="1" applyProtection="1"/>
    <xf numFmtId="0" fontId="57" fillId="31" borderId="19" xfId="56" applyFont="1" applyBorder="1" applyAlignment="1" applyProtection="1">
      <alignment horizontal="center" vertical="top"/>
    </xf>
    <xf numFmtId="0" fontId="64" fillId="31" borderId="27" xfId="56" applyFont="1" applyBorder="1" applyAlignment="1" applyProtection="1">
      <alignment horizontal="left" vertical="center"/>
    </xf>
    <xf numFmtId="0" fontId="57" fillId="31" borderId="15" xfId="56" applyFont="1" applyBorder="1" applyAlignment="1" applyProtection="1">
      <alignment horizontal="left" vertical="center"/>
    </xf>
    <xf numFmtId="0" fontId="65" fillId="0" borderId="0" xfId="54" applyFont="1" applyFill="1" applyProtection="1"/>
    <xf numFmtId="0" fontId="65" fillId="0" borderId="0" xfId="54" applyFont="1" applyProtection="1"/>
    <xf numFmtId="0" fontId="4" fillId="33" borderId="22" xfId="59" applyBorder="1" applyAlignment="1" applyProtection="1">
      <alignment horizontal="center" vertical="top"/>
    </xf>
    <xf numFmtId="0" fontId="4" fillId="33" borderId="46" xfId="59" applyBorder="1" applyAlignment="1" applyProtection="1">
      <alignment horizontal="left" vertical="top"/>
    </xf>
    <xf numFmtId="0" fontId="56" fillId="0" borderId="0" xfId="54" applyFont="1" applyFill="1" applyBorder="1" applyAlignment="1" applyProtection="1">
      <alignment vertical="center"/>
    </xf>
    <xf numFmtId="0" fontId="64" fillId="36" borderId="15" xfId="61" applyFont="1" applyBorder="1" applyProtection="1"/>
    <xf numFmtId="49" fontId="66" fillId="0" borderId="15" xfId="54" applyNumberFormat="1" applyFont="1" applyFill="1" applyBorder="1" applyAlignment="1" applyProtection="1">
      <alignment horizontal="left" vertical="center" wrapText="1"/>
    </xf>
    <xf numFmtId="0" fontId="66" fillId="0" borderId="15" xfId="54" applyFont="1" applyFill="1" applyBorder="1" applyAlignment="1" applyProtection="1">
      <alignment vertical="center" wrapText="1"/>
    </xf>
    <xf numFmtId="174" fontId="59" fillId="32" borderId="47" xfId="57" applyNumberFormat="1" applyAlignment="1" applyProtection="1">
      <alignment vertical="center"/>
    </xf>
    <xf numFmtId="3" fontId="62" fillId="0" borderId="0" xfId="54" applyNumberFormat="1" applyFont="1" applyFill="1" applyAlignment="1" applyProtection="1">
      <alignment vertical="center"/>
    </xf>
    <xf numFmtId="0" fontId="62" fillId="0" borderId="0" xfId="54" applyFont="1" applyAlignment="1" applyProtection="1">
      <alignment vertical="center"/>
    </xf>
    <xf numFmtId="49" fontId="62" fillId="0" borderId="15" xfId="54" applyNumberFormat="1" applyFont="1" applyFill="1" applyBorder="1" applyAlignment="1" applyProtection="1">
      <alignment horizontal="center" vertical="center" wrapText="1"/>
    </xf>
    <xf numFmtId="0" fontId="62" fillId="0" borderId="15" xfId="54" applyFont="1" applyFill="1" applyBorder="1" applyAlignment="1" applyProtection="1">
      <alignment horizontal="left" vertical="center" wrapText="1"/>
    </xf>
    <xf numFmtId="174" fontId="4" fillId="34" borderId="48" xfId="60" applyNumberFormat="1" applyBorder="1" applyAlignment="1" applyProtection="1">
      <alignment horizontal="center" vertical="center"/>
      <protection locked="0"/>
    </xf>
    <xf numFmtId="174" fontId="4" fillId="34" borderId="49" xfId="60" applyNumberFormat="1" applyBorder="1" applyAlignment="1" applyProtection="1">
      <alignment horizontal="center" vertical="center"/>
      <protection locked="0"/>
    </xf>
    <xf numFmtId="174" fontId="59" fillId="32" borderId="47" xfId="57" applyNumberFormat="1" applyAlignment="1" applyProtection="1">
      <alignment horizontal="center" vertical="center"/>
    </xf>
    <xf numFmtId="3" fontId="62" fillId="0" borderId="0" xfId="54" applyNumberFormat="1" applyFont="1" applyFill="1" applyAlignment="1" applyProtection="1">
      <alignment horizontal="center" vertical="center"/>
    </xf>
    <xf numFmtId="0" fontId="62" fillId="0" borderId="0" xfId="54" applyFont="1" applyAlignment="1" applyProtection="1">
      <alignment horizontal="center" vertical="center"/>
    </xf>
    <xf numFmtId="49" fontId="62" fillId="0" borderId="15" xfId="54" applyNumberFormat="1" applyFont="1" applyFill="1" applyBorder="1" applyAlignment="1" applyProtection="1">
      <alignment horizontal="right" vertical="center" wrapText="1"/>
    </xf>
    <xf numFmtId="0" fontId="62" fillId="0" borderId="15" xfId="54" applyFont="1" applyFill="1" applyBorder="1" applyAlignment="1" applyProtection="1">
      <alignment vertical="center" wrapText="1"/>
    </xf>
    <xf numFmtId="174" fontId="4" fillId="34" borderId="50" xfId="60" applyNumberFormat="1" applyBorder="1" applyAlignment="1" applyProtection="1">
      <alignment vertical="center"/>
      <protection locked="0"/>
    </xf>
    <xf numFmtId="174" fontId="4" fillId="34" borderId="42" xfId="60" applyNumberFormat="1" applyBorder="1" applyAlignment="1" applyProtection="1">
      <alignment vertical="center"/>
      <protection locked="0"/>
    </xf>
    <xf numFmtId="0" fontId="62" fillId="0" borderId="15" xfId="54" applyFont="1" applyBorder="1" applyAlignment="1" applyProtection="1">
      <alignment vertical="center"/>
    </xf>
    <xf numFmtId="0" fontId="66" fillId="0" borderId="15" xfId="54" applyFont="1" applyFill="1" applyBorder="1" applyAlignment="1" applyProtection="1">
      <alignment horizontal="left" vertical="center" wrapText="1"/>
    </xf>
    <xf numFmtId="174" fontId="62" fillId="37" borderId="26" xfId="54" applyNumberFormat="1" applyFont="1" applyFill="1" applyBorder="1" applyAlignment="1" applyProtection="1">
      <alignment vertical="center"/>
    </xf>
    <xf numFmtId="174" fontId="62" fillId="37" borderId="27" xfId="54" applyNumberFormat="1" applyFont="1" applyFill="1" applyBorder="1" applyAlignment="1" applyProtection="1">
      <alignment vertical="center"/>
    </xf>
    <xf numFmtId="174" fontId="62" fillId="37" borderId="19" xfId="54" applyNumberFormat="1" applyFont="1" applyFill="1" applyBorder="1" applyAlignment="1" applyProtection="1">
      <alignment vertical="center"/>
    </xf>
    <xf numFmtId="174" fontId="4" fillId="34" borderId="51" xfId="60" applyNumberFormat="1" applyBorder="1" applyAlignment="1" applyProtection="1">
      <alignment vertical="center"/>
      <protection locked="0"/>
    </xf>
    <xf numFmtId="174" fontId="6" fillId="29" borderId="0" xfId="54" applyNumberFormat="1" applyFill="1" applyProtection="1"/>
    <xf numFmtId="174" fontId="6" fillId="0" borderId="0" xfId="54" applyNumberFormat="1" applyFill="1" applyProtection="1"/>
    <xf numFmtId="0" fontId="62" fillId="29" borderId="0" xfId="54" applyFont="1" applyFill="1" applyProtection="1"/>
    <xf numFmtId="0" fontId="63" fillId="0" borderId="0" xfId="54" applyFont="1" applyFill="1" applyBorder="1" applyAlignment="1" applyProtection="1">
      <alignment horizontal="left" vertical="center"/>
    </xf>
    <xf numFmtId="0" fontId="62" fillId="0" borderId="0" xfId="54" applyFont="1" applyFill="1" applyBorder="1" applyAlignment="1" applyProtection="1">
      <alignment horizontal="centerContinuous" vertical="center"/>
    </xf>
    <xf numFmtId="0" fontId="67" fillId="0" borderId="0" xfId="54" applyFont="1" applyFill="1" applyBorder="1" applyAlignment="1" applyProtection="1">
      <alignment horizontal="left" vertical="center"/>
    </xf>
    <xf numFmtId="0" fontId="57" fillId="31" borderId="15" xfId="56" applyFont="1" applyBorder="1" applyAlignment="1" applyProtection="1">
      <alignment horizontal="centerContinuous" vertical="center"/>
    </xf>
    <xf numFmtId="0" fontId="57" fillId="31" borderId="15" xfId="56" applyFont="1" applyBorder="1" applyAlignment="1" applyProtection="1">
      <alignment horizontal="centerContinuous" vertical="center" wrapText="1"/>
    </xf>
    <xf numFmtId="0" fontId="57" fillId="31" borderId="20" xfId="56" applyFont="1" applyBorder="1" applyAlignment="1" applyProtection="1">
      <alignment horizontal="center" vertical="center"/>
    </xf>
    <xf numFmtId="0" fontId="4" fillId="33" borderId="15" xfId="59" applyFont="1" applyBorder="1" applyAlignment="1" applyProtection="1">
      <alignment horizontal="center" vertical="center"/>
    </xf>
    <xf numFmtId="0" fontId="57" fillId="31" borderId="23" xfId="56" applyFont="1" applyBorder="1" applyAlignment="1" applyProtection="1">
      <alignment horizontal="center" vertical="center"/>
    </xf>
    <xf numFmtId="0" fontId="56" fillId="38" borderId="15" xfId="62" applyFont="1" applyBorder="1" applyAlignment="1" applyProtection="1">
      <alignment horizontal="center"/>
    </xf>
    <xf numFmtId="0" fontId="56" fillId="36" borderId="15" xfId="61" applyFont="1" applyBorder="1" applyAlignment="1" applyProtection="1">
      <alignment horizontal="center"/>
    </xf>
    <xf numFmtId="170" fontId="59" fillId="32" borderId="47" xfId="57" applyNumberFormat="1" applyFont="1" applyProtection="1"/>
    <xf numFmtId="0" fontId="66" fillId="0" borderId="0" xfId="54" applyFont="1" applyFill="1" applyBorder="1" applyProtection="1"/>
    <xf numFmtId="0" fontId="66" fillId="0" borderId="0" xfId="54" applyFont="1" applyFill="1" applyProtection="1"/>
    <xf numFmtId="0" fontId="66" fillId="0" borderId="0" xfId="54" applyFont="1" applyProtection="1"/>
    <xf numFmtId="0" fontId="56" fillId="0" borderId="37" xfId="61" applyFont="1" applyFill="1" applyBorder="1" applyAlignment="1" applyProtection="1">
      <alignment horizontal="center"/>
    </xf>
    <xf numFmtId="167" fontId="59" fillId="0" borderId="52" xfId="57" applyNumberFormat="1" applyFont="1" applyFill="1" applyBorder="1" applyProtection="1"/>
    <xf numFmtId="167" fontId="59" fillId="0" borderId="0" xfId="57" applyNumberFormat="1" applyFont="1" applyFill="1" applyBorder="1" applyProtection="1"/>
    <xf numFmtId="0" fontId="67" fillId="0" borderId="40" xfId="54" applyFont="1" applyFill="1" applyBorder="1" applyProtection="1"/>
    <xf numFmtId="0" fontId="56" fillId="0" borderId="40" xfId="61" applyFont="1" applyFill="1" applyBorder="1" applyAlignment="1" applyProtection="1">
      <alignment horizontal="center"/>
    </xf>
    <xf numFmtId="167" fontId="59" fillId="0" borderId="40" xfId="57" applyNumberFormat="1" applyFont="1" applyFill="1" applyBorder="1" applyProtection="1"/>
    <xf numFmtId="0" fontId="66" fillId="0" borderId="40" xfId="54" applyFont="1" applyFill="1" applyBorder="1" applyProtection="1"/>
    <xf numFmtId="0" fontId="57" fillId="31" borderId="15" xfId="56" applyFont="1" applyBorder="1" applyProtection="1"/>
    <xf numFmtId="0" fontId="57" fillId="31" borderId="19" xfId="56" applyFont="1" applyBorder="1" applyAlignment="1" applyProtection="1">
      <alignment horizontal="centerContinuous" vertical="center"/>
    </xf>
    <xf numFmtId="0" fontId="57" fillId="31" borderId="26" xfId="56" applyFont="1" applyBorder="1" applyAlignment="1" applyProtection="1">
      <alignment horizontal="centerContinuous"/>
    </xf>
    <xf numFmtId="0" fontId="57" fillId="31" borderId="27" xfId="56" applyFont="1" applyBorder="1" applyAlignment="1" applyProtection="1">
      <alignment horizontal="centerContinuous"/>
    </xf>
    <xf numFmtId="0" fontId="4" fillId="33" borderId="15" xfId="59" applyFont="1" applyBorder="1" applyAlignment="1" applyProtection="1">
      <alignment vertical="center" wrapText="1"/>
    </xf>
    <xf numFmtId="172" fontId="4" fillId="34" borderId="42" xfId="60" applyNumberFormat="1" applyFont="1" applyBorder="1" applyProtection="1">
      <protection locked="0"/>
    </xf>
    <xf numFmtId="173" fontId="4" fillId="34" borderId="42" xfId="60" applyNumberFormat="1" applyFont="1" applyBorder="1" applyProtection="1">
      <protection locked="0"/>
    </xf>
    <xf numFmtId="0" fontId="57" fillId="31" borderId="15" xfId="56" applyFont="1" applyBorder="1" applyAlignment="1" applyProtection="1">
      <alignment vertical="center"/>
    </xf>
    <xf numFmtId="0" fontId="69" fillId="0" borderId="0" xfId="0" applyFont="1" applyFill="1"/>
    <xf numFmtId="0" fontId="68" fillId="0" borderId="0" xfId="54" applyFont="1" applyFill="1"/>
    <xf numFmtId="0" fontId="68" fillId="0" borderId="0" xfId="54" applyFont="1" applyFill="1" applyBorder="1"/>
    <xf numFmtId="0" fontId="70" fillId="0" borderId="0" xfId="54" applyFont="1" applyFill="1" applyBorder="1"/>
    <xf numFmtId="0" fontId="71" fillId="31" borderId="19" xfId="56" applyFont="1" applyBorder="1" applyAlignment="1">
      <alignment vertical="center"/>
    </xf>
    <xf numFmtId="0" fontId="71" fillId="31" borderId="26" xfId="56" applyFont="1" applyBorder="1" applyAlignment="1">
      <alignment vertical="center"/>
    </xf>
    <xf numFmtId="0" fontId="71" fillId="31" borderId="26" xfId="56" applyFont="1" applyBorder="1" applyAlignment="1">
      <alignment vertical="center" wrapText="1"/>
    </xf>
    <xf numFmtId="0" fontId="71" fillId="31" borderId="27" xfId="56" applyFont="1" applyBorder="1" applyAlignment="1">
      <alignment vertical="center" wrapText="1"/>
    </xf>
    <xf numFmtId="0" fontId="71" fillId="0" borderId="0" xfId="56" applyFont="1" applyFill="1" applyBorder="1" applyAlignment="1">
      <alignment vertical="center" wrapText="1"/>
    </xf>
    <xf numFmtId="0" fontId="68" fillId="0" borderId="24" xfId="54" applyFont="1" applyFill="1" applyBorder="1"/>
    <xf numFmtId="0" fontId="70" fillId="0" borderId="37" xfId="54" applyFont="1" applyFill="1" applyBorder="1" applyAlignment="1">
      <alignment horizontal="left" vertical="top"/>
    </xf>
    <xf numFmtId="0" fontId="70" fillId="0" borderId="28" xfId="54" applyFont="1" applyFill="1" applyBorder="1" applyAlignment="1">
      <alignment horizontal="left" vertical="top"/>
    </xf>
    <xf numFmtId="0" fontId="68" fillId="0" borderId="25" xfId="54" applyFont="1" applyFill="1" applyBorder="1"/>
    <xf numFmtId="0" fontId="72" fillId="0" borderId="0" xfId="54" applyFont="1" applyFill="1" applyBorder="1" applyAlignment="1">
      <alignment horizontal="left" vertical="top"/>
    </xf>
    <xf numFmtId="0" fontId="70" fillId="0" borderId="0" xfId="54" applyFont="1" applyFill="1" applyBorder="1" applyAlignment="1">
      <alignment horizontal="left" vertical="top"/>
    </xf>
    <xf numFmtId="0" fontId="70" fillId="0" borderId="41" xfId="54" applyFont="1" applyFill="1" applyBorder="1" applyAlignment="1">
      <alignment horizontal="left" vertical="top"/>
    </xf>
    <xf numFmtId="0" fontId="70" fillId="0" borderId="0" xfId="54" applyFont="1" applyFill="1" applyBorder="1" applyAlignment="1">
      <alignment horizontal="left" vertical="top" wrapText="1"/>
    </xf>
    <xf numFmtId="0" fontId="70" fillId="0" borderId="41" xfId="54" applyFont="1" applyFill="1" applyBorder="1" applyAlignment="1">
      <alignment horizontal="left" vertical="top" wrapText="1"/>
    </xf>
    <xf numFmtId="0" fontId="68" fillId="0" borderId="41" xfId="54" applyFont="1" applyFill="1" applyBorder="1"/>
    <xf numFmtId="0" fontId="68" fillId="0" borderId="0" xfId="54" applyFont="1" applyBorder="1"/>
    <xf numFmtId="0" fontId="68" fillId="0" borderId="0" xfId="54" applyFont="1"/>
    <xf numFmtId="0" fontId="68" fillId="0" borderId="25" xfId="54" applyFont="1" applyBorder="1"/>
    <xf numFmtId="0" fontId="68" fillId="0" borderId="22" xfId="54" applyFont="1" applyBorder="1"/>
    <xf numFmtId="0" fontId="70" fillId="0" borderId="40" xfId="54" applyFont="1" applyFill="1" applyBorder="1" applyAlignment="1">
      <alignment horizontal="left" vertical="top" wrapText="1"/>
    </xf>
    <xf numFmtId="0" fontId="70" fillId="0" borderId="46" xfId="54" applyFont="1" applyFill="1" applyBorder="1" applyAlignment="1">
      <alignment horizontal="left" vertical="top" wrapText="1"/>
    </xf>
    <xf numFmtId="0" fontId="74" fillId="0" borderId="0" xfId="54" applyFont="1"/>
    <xf numFmtId="10" fontId="6" fillId="0" borderId="0" xfId="54" applyNumberFormat="1" applyProtection="1"/>
    <xf numFmtId="175" fontId="6" fillId="0" borderId="0" xfId="54" applyNumberFormat="1" applyFont="1" applyProtection="1"/>
    <xf numFmtId="175" fontId="3" fillId="0" borderId="0" xfId="35" applyNumberFormat="1" applyFont="1" applyProtection="1"/>
    <xf numFmtId="3" fontId="21" fillId="0" borderId="35" xfId="0" applyNumberFormat="1" applyFont="1" applyBorder="1" applyProtection="1"/>
    <xf numFmtId="3" fontId="21" fillId="0" borderId="29" xfId="0" applyNumberFormat="1" applyFont="1" applyBorder="1" applyProtection="1"/>
    <xf numFmtId="3" fontId="21" fillId="0" borderId="29" xfId="0" applyNumberFormat="1" applyFont="1" applyFill="1" applyBorder="1" applyProtection="1">
      <protection locked="0"/>
    </xf>
    <xf numFmtId="3" fontId="21" fillId="0" borderId="10" xfId="0" applyNumberFormat="1" applyFont="1" applyBorder="1" applyProtection="1"/>
    <xf numFmtId="3" fontId="21" fillId="25" borderId="29" xfId="0" applyNumberFormat="1" applyFont="1" applyFill="1" applyBorder="1" applyProtection="1">
      <protection locked="0"/>
    </xf>
    <xf numFmtId="3" fontId="21" fillId="0" borderId="34" xfId="0" applyNumberFormat="1" applyFont="1" applyBorder="1" applyProtection="1"/>
    <xf numFmtId="3" fontId="21" fillId="0" borderId="13" xfId="0" applyNumberFormat="1" applyFont="1" applyBorder="1" applyProtection="1"/>
    <xf numFmtId="3" fontId="13" fillId="0" borderId="10" xfId="0" applyNumberFormat="1" applyFont="1" applyFill="1" applyBorder="1" applyAlignment="1" applyProtection="1">
      <alignment horizontal="center" wrapText="1"/>
    </xf>
    <xf numFmtId="3" fontId="12" fillId="0" borderId="10" xfId="0" applyNumberFormat="1" applyFont="1" applyFill="1" applyBorder="1" applyAlignment="1" applyProtection="1">
      <alignment horizontal="center" wrapText="1"/>
    </xf>
    <xf numFmtId="3" fontId="21" fillId="0" borderId="38" xfId="0" applyNumberFormat="1" applyFont="1" applyBorder="1" applyProtection="1"/>
    <xf numFmtId="3" fontId="21" fillId="0" borderId="35" xfId="0" applyNumberFormat="1" applyFont="1" applyFill="1" applyBorder="1" applyAlignment="1" applyProtection="1">
      <alignment vertical="center"/>
      <protection locked="0"/>
    </xf>
    <xf numFmtId="3" fontId="21" fillId="25" borderId="35" xfId="0" applyNumberFormat="1" applyFont="1" applyFill="1" applyBorder="1" applyAlignment="1" applyProtection="1">
      <alignment vertical="center"/>
      <protection locked="0"/>
    </xf>
    <xf numFmtId="3" fontId="21" fillId="0" borderId="10" xfId="0" applyNumberFormat="1" applyFont="1" applyFill="1" applyBorder="1" applyAlignment="1" applyProtection="1">
      <alignment vertical="center"/>
      <protection locked="0"/>
    </xf>
    <xf numFmtId="3" fontId="9" fillId="24" borderId="39" xfId="0" applyNumberFormat="1" applyFont="1" applyFill="1" applyBorder="1"/>
    <xf numFmtId="3" fontId="21" fillId="24" borderId="0" xfId="0" applyNumberFormat="1" applyFont="1" applyFill="1" applyBorder="1" applyAlignment="1" applyProtection="1">
      <alignment vertical="center"/>
      <protection locked="0"/>
    </xf>
    <xf numFmtId="3" fontId="13" fillId="24" borderId="31" xfId="0" applyNumberFormat="1" applyFont="1" applyFill="1" applyBorder="1"/>
    <xf numFmtId="176" fontId="51" fillId="28" borderId="15" xfId="2" applyNumberFormat="1" applyFont="1" applyFill="1" applyBorder="1" applyAlignment="1" applyProtection="1">
      <alignment horizontal="right" vertical="center"/>
      <protection locked="0"/>
    </xf>
    <xf numFmtId="0" fontId="62" fillId="29" borderId="19" xfId="54" applyFont="1" applyFill="1" applyBorder="1" applyProtection="1"/>
    <xf numFmtId="0" fontId="62" fillId="29" borderId="26" xfId="54" applyFont="1" applyFill="1" applyBorder="1" applyProtection="1"/>
    <xf numFmtId="0" fontId="62" fillId="29" borderId="27" xfId="54" applyFont="1" applyFill="1" applyBorder="1" applyProtection="1"/>
    <xf numFmtId="172" fontId="62" fillId="34" borderId="42" xfId="60" applyNumberFormat="1" applyFont="1" applyBorder="1" applyProtection="1">
      <protection locked="0"/>
    </xf>
    <xf numFmtId="172" fontId="2" fillId="34" borderId="42" xfId="60" applyNumberFormat="1" applyFont="1" applyBorder="1" applyProtection="1">
      <protection locked="0"/>
    </xf>
    <xf numFmtId="177" fontId="11" fillId="0" borderId="0" xfId="0" applyNumberFormat="1" applyFont="1" applyProtection="1"/>
    <xf numFmtId="0" fontId="10" fillId="0" borderId="0" xfId="0" applyFont="1" applyAlignment="1" applyProtection="1">
      <alignment vertical="center"/>
    </xf>
    <xf numFmtId="0" fontId="18" fillId="0" borderId="0" xfId="0" applyFont="1"/>
    <xf numFmtId="0" fontId="18" fillId="0" borderId="0" xfId="0" applyFont="1" applyFill="1" applyBorder="1" applyAlignment="1" applyProtection="1">
      <alignment horizontal="right" vertical="top"/>
    </xf>
    <xf numFmtId="0" fontId="77" fillId="0" borderId="0" xfId="55" applyFont="1"/>
    <xf numFmtId="0" fontId="70" fillId="0" borderId="0" xfId="54" applyFont="1" applyFill="1" applyBorder="1" applyAlignment="1">
      <alignment horizontal="left" vertical="top" wrapText="1"/>
    </xf>
    <xf numFmtId="0" fontId="70" fillId="0" borderId="41" xfId="54" applyFont="1" applyFill="1" applyBorder="1" applyAlignment="1">
      <alignment horizontal="left" vertical="top" wrapText="1"/>
    </xf>
    <xf numFmtId="0" fontId="75" fillId="0" borderId="0" xfId="54" applyFont="1" applyFill="1" applyBorder="1" applyAlignment="1">
      <alignment horizontal="left" vertical="top" wrapText="1"/>
    </xf>
    <xf numFmtId="0" fontId="75" fillId="0" borderId="41" xfId="54" applyFont="1" applyFill="1" applyBorder="1" applyAlignment="1">
      <alignment horizontal="left" vertical="top" wrapText="1"/>
    </xf>
    <xf numFmtId="0" fontId="9" fillId="24" borderId="0" xfId="0" applyFont="1" applyFill="1" applyBorder="1" applyAlignment="1" applyProtection="1">
      <alignment horizontal="center" wrapText="1"/>
    </xf>
    <xf numFmtId="0" fontId="0" fillId="24" borderId="0" xfId="0" applyFill="1" applyBorder="1" applyAlignment="1" applyProtection="1">
      <alignment horizontal="center"/>
    </xf>
    <xf numFmtId="171" fontId="7" fillId="29" borderId="26" xfId="0" applyNumberFormat="1" applyFont="1" applyFill="1" applyBorder="1" applyAlignment="1" applyProtection="1">
      <alignment horizontal="left" vertical="center" wrapText="1"/>
    </xf>
    <xf numFmtId="0" fontId="7" fillId="24" borderId="0" xfId="0" applyFont="1" applyFill="1" applyBorder="1" applyAlignment="1" applyProtection="1">
      <alignment horizontal="left" vertical="center" wrapText="1"/>
    </xf>
    <xf numFmtId="0" fontId="7" fillId="24" borderId="43" xfId="0" applyFont="1" applyFill="1" applyBorder="1" applyAlignment="1" applyProtection="1">
      <alignment horizontal="left" vertical="center" wrapText="1"/>
    </xf>
    <xf numFmtId="0" fontId="11" fillId="0" borderId="0" xfId="0" applyFont="1" applyAlignment="1" applyProtection="1">
      <alignment horizontal="left" vertical="top" wrapText="1"/>
    </xf>
    <xf numFmtId="0" fontId="11" fillId="0" borderId="41" xfId="0" applyFont="1" applyBorder="1" applyAlignment="1" applyProtection="1">
      <alignment horizontal="left" vertical="top" wrapText="1"/>
    </xf>
    <xf numFmtId="0" fontId="13" fillId="24" borderId="0" xfId="40" applyFont="1" applyFill="1" applyBorder="1" applyAlignment="1" applyProtection="1">
      <alignment horizontal="left" vertical="center" wrapText="1"/>
    </xf>
    <xf numFmtId="0" fontId="13" fillId="24" borderId="20" xfId="42" applyFont="1" applyFill="1" applyBorder="1" applyAlignment="1" applyProtection="1">
      <alignment horizontal="center" vertical="center" wrapText="1"/>
    </xf>
    <xf numFmtId="0" fontId="13" fillId="24" borderId="21" xfId="42" applyFont="1" applyFill="1" applyBorder="1" applyAlignment="1" applyProtection="1">
      <alignment horizontal="center" vertical="center" wrapText="1"/>
    </xf>
    <xf numFmtId="0" fontId="13" fillId="24" borderId="20" xfId="42" applyFont="1" applyFill="1" applyBorder="1" applyAlignment="1" applyProtection="1">
      <alignment horizontal="center" vertical="distributed"/>
    </xf>
    <xf numFmtId="0" fontId="13" fillId="24" borderId="21" xfId="42" applyFont="1" applyFill="1" applyBorder="1" applyAlignment="1" applyProtection="1">
      <alignment horizontal="center" vertical="distributed"/>
    </xf>
    <xf numFmtId="0" fontId="12" fillId="24" borderId="20" xfId="42" applyFont="1" applyFill="1" applyBorder="1" applyAlignment="1" applyProtection="1">
      <alignment horizontal="center" vertical="center" wrapText="1"/>
    </xf>
    <xf numFmtId="0" fontId="13" fillId="24" borderId="20" xfId="40" applyNumberFormat="1" applyFont="1" applyFill="1" applyBorder="1" applyAlignment="1" applyProtection="1">
      <alignment horizontal="center" vertical="center" wrapText="1"/>
    </xf>
    <xf numFmtId="0" fontId="13" fillId="24" borderId="21" xfId="40" applyNumberFormat="1" applyFont="1" applyFill="1" applyBorder="1" applyAlignment="1" applyProtection="1">
      <alignment horizontal="center" vertical="center" wrapText="1"/>
    </xf>
    <xf numFmtId="0" fontId="13" fillId="24" borderId="19" xfId="42" applyFont="1" applyFill="1" applyBorder="1" applyAlignment="1" applyProtection="1">
      <alignment horizontal="center" vertical="center"/>
    </xf>
    <xf numFmtId="0" fontId="13" fillId="24" borderId="27" xfId="42" applyFont="1" applyFill="1" applyBorder="1" applyAlignment="1" applyProtection="1">
      <alignment horizontal="center" vertical="center"/>
    </xf>
    <xf numFmtId="0" fontId="13" fillId="24" borderId="20" xfId="40" applyNumberFormat="1" applyFont="1" applyFill="1" applyBorder="1" applyAlignment="1" applyProtection="1">
      <alignment horizontal="center" vertical="top" wrapText="1"/>
    </xf>
    <xf numFmtId="0" fontId="13" fillId="24" borderId="21" xfId="40" applyNumberFormat="1" applyFont="1" applyFill="1" applyBorder="1" applyAlignment="1" applyProtection="1">
      <alignment horizontal="center" vertical="top" wrapText="1"/>
    </xf>
    <xf numFmtId="0" fontId="13" fillId="24" borderId="23" xfId="40" applyNumberFormat="1" applyFont="1" applyFill="1" applyBorder="1" applyAlignment="1" applyProtection="1">
      <alignment horizontal="center" vertical="center" wrapText="1"/>
    </xf>
    <xf numFmtId="0" fontId="13" fillId="24" borderId="20" xfId="40" applyNumberFormat="1" applyFont="1" applyFill="1" applyBorder="1" applyAlignment="1" applyProtection="1">
      <alignment horizontal="center" vertical="center"/>
    </xf>
    <xf numFmtId="0" fontId="13" fillId="24" borderId="21" xfId="40" applyNumberFormat="1" applyFont="1" applyFill="1" applyBorder="1" applyAlignment="1" applyProtection="1">
      <alignment horizontal="center" vertical="center"/>
    </xf>
    <xf numFmtId="0" fontId="13" fillId="24" borderId="24" xfId="42" applyFont="1" applyFill="1" applyBorder="1" applyAlignment="1" applyProtection="1">
      <alignment horizontal="center" vertical="center"/>
    </xf>
    <xf numFmtId="0" fontId="13" fillId="24" borderId="37" xfId="42" applyFont="1" applyFill="1" applyBorder="1" applyAlignment="1" applyProtection="1">
      <alignment horizontal="center" vertical="center"/>
    </xf>
    <xf numFmtId="0" fontId="13" fillId="24" borderId="28" xfId="42" applyFont="1" applyFill="1" applyBorder="1" applyAlignment="1" applyProtection="1">
      <alignment horizontal="center" vertical="center"/>
    </xf>
    <xf numFmtId="0" fontId="9" fillId="24" borderId="0" xfId="38" applyFont="1" applyFill="1" applyBorder="1" applyAlignment="1" applyProtection="1">
      <alignment horizontal="left" wrapText="1"/>
    </xf>
    <xf numFmtId="0" fontId="18" fillId="24" borderId="0" xfId="38" applyFont="1" applyFill="1" applyAlignment="1" applyProtection="1">
      <alignment horizontal="left" vertical="top" wrapText="1"/>
    </xf>
    <xf numFmtId="0" fontId="13" fillId="24" borderId="15" xfId="40" applyFont="1" applyFill="1" applyBorder="1" applyAlignment="1" applyProtection="1">
      <alignment horizontal="center" vertical="distributed" wrapText="1"/>
    </xf>
    <xf numFmtId="0" fontId="13" fillId="24" borderId="15" xfId="40" applyFont="1" applyFill="1" applyBorder="1" applyAlignment="1" applyProtection="1">
      <alignment horizontal="center" vertical="distributed"/>
    </xf>
    <xf numFmtId="0" fontId="13" fillId="24" borderId="15" xfId="40" applyFont="1" applyFill="1" applyBorder="1" applyAlignment="1" applyProtection="1">
      <alignment horizontal="center"/>
    </xf>
    <xf numFmtId="0" fontId="6" fillId="0" borderId="0" xfId="0" applyFont="1" applyAlignment="1" applyProtection="1">
      <alignment horizontal="left" vertical="center"/>
    </xf>
    <xf numFmtId="0" fontId="57" fillId="31" borderId="15" xfId="56" applyFont="1" applyBorder="1" applyAlignment="1" applyProtection="1">
      <alignment horizontal="left" vertical="center"/>
    </xf>
    <xf numFmtId="0" fontId="57" fillId="31" borderId="19" xfId="56" applyFont="1" applyBorder="1" applyAlignment="1" applyProtection="1">
      <alignment horizontal="center" vertical="center" wrapText="1"/>
    </xf>
    <xf numFmtId="0" fontId="57" fillId="31" borderId="26" xfId="56" applyFont="1" applyBorder="1" applyAlignment="1" applyProtection="1">
      <alignment horizontal="center" vertical="center" wrapText="1"/>
    </xf>
    <xf numFmtId="0" fontId="57" fillId="31" borderId="27" xfId="56" applyFont="1" applyBorder="1" applyAlignment="1" applyProtection="1">
      <alignment horizontal="center" vertical="center" wrapText="1"/>
    </xf>
    <xf numFmtId="0" fontId="79" fillId="39" borderId="53" xfId="63" applyFont="1" applyFill="1" applyBorder="1" applyProtection="1"/>
    <xf numFmtId="0" fontId="79" fillId="39" borderId="54" xfId="63" applyFont="1" applyFill="1" applyBorder="1" applyProtection="1"/>
    <xf numFmtId="0" fontId="1" fillId="0" borderId="30" xfId="63" applyBorder="1" applyProtection="1"/>
    <xf numFmtId="175" fontId="1" fillId="0" borderId="35" xfId="63" applyNumberFormat="1" applyBorder="1" applyProtection="1"/>
    <xf numFmtId="0" fontId="1" fillId="0" borderId="55" xfId="63" applyBorder="1" applyProtection="1"/>
    <xf numFmtId="175" fontId="1" fillId="0" borderId="56" xfId="63" applyNumberFormat="1" applyBorder="1" applyProtection="1"/>
    <xf numFmtId="0" fontId="1" fillId="0" borderId="57" xfId="63" applyBorder="1" applyProtection="1"/>
    <xf numFmtId="175" fontId="62" fillId="0" borderId="58" xfId="64" applyNumberFormat="1" applyFont="1" applyBorder="1" applyProtection="1"/>
    <xf numFmtId="10" fontId="78" fillId="28" borderId="15" xfId="0" applyNumberFormat="1" applyFont="1" applyFill="1" applyBorder="1" applyAlignment="1" applyProtection="1">
      <alignment horizontal="center" vertical="center"/>
      <protection locked="0"/>
    </xf>
    <xf numFmtId="172" fontId="78" fillId="28" borderId="19" xfId="2" applyNumberFormat="1" applyFont="1" applyFill="1" applyBorder="1" applyAlignment="1" applyProtection="1">
      <alignment horizontal="center" vertical="center"/>
      <protection locked="0"/>
    </xf>
    <xf numFmtId="0" fontId="80" fillId="25" borderId="15" xfId="0" applyNumberFormat="1" applyFont="1" applyFill="1" applyBorder="1" applyAlignment="1" applyProtection="1">
      <alignment horizontal="center" vertical="center"/>
      <protection locked="0"/>
    </xf>
    <xf numFmtId="0" fontId="60" fillId="29" borderId="28" xfId="54" applyFont="1" applyFill="1" applyBorder="1" applyProtection="1"/>
    <xf numFmtId="10" fontId="1" fillId="0" borderId="15" xfId="64" applyNumberFormat="1" applyFill="1" applyBorder="1" applyAlignment="1" applyProtection="1">
      <alignment horizontal="center" vertical="center"/>
      <protection locked="0"/>
    </xf>
    <xf numFmtId="172" fontId="66" fillId="0" borderId="47" xfId="57" applyNumberFormat="1" applyFont="1" applyFill="1" applyProtection="1"/>
    <xf numFmtId="0" fontId="58" fillId="28" borderId="59" xfId="54" applyFont="1" applyFill="1" applyBorder="1" applyProtection="1"/>
    <xf numFmtId="0" fontId="58" fillId="28" borderId="60" xfId="54" applyFont="1" applyFill="1" applyBorder="1" applyProtection="1"/>
    <xf numFmtId="0" fontId="60" fillId="28" borderId="61" xfId="54" applyFont="1" applyFill="1" applyBorder="1" applyProtection="1"/>
    <xf numFmtId="172" fontId="1" fillId="34" borderId="42" xfId="60" applyNumberFormat="1" applyFont="1" applyBorder="1" applyProtection="1">
      <protection locked="0"/>
    </xf>
    <xf numFmtId="171" fontId="4" fillId="34" borderId="42" xfId="60" applyNumberFormat="1" applyFont="1" applyBorder="1" applyAlignment="1" applyProtection="1">
      <alignment horizontal="center" vertical="center" wrapText="1"/>
      <protection locked="0"/>
    </xf>
    <xf numFmtId="171" fontId="59" fillId="32" borderId="47" xfId="57" applyNumberFormat="1" applyFont="1" applyProtection="1"/>
    <xf numFmtId="171" fontId="59" fillId="32" borderId="47" xfId="57" applyNumberFormat="1" applyFont="1" applyAlignment="1" applyProtection="1">
      <alignment horizontal="center" vertical="center" wrapText="1"/>
    </xf>
    <xf numFmtId="171" fontId="61" fillId="32" borderId="42" xfId="58" applyNumberFormat="1" applyFont="1" applyProtection="1"/>
    <xf numFmtId="171" fontId="59" fillId="28" borderId="47" xfId="57" applyNumberFormat="1" applyFont="1" applyFill="1" applyAlignment="1" applyProtection="1">
      <alignment horizontal="center" vertical="center" wrapText="1"/>
    </xf>
    <xf numFmtId="5" fontId="66" fillId="28" borderId="62" xfId="57" applyNumberFormat="1" applyFont="1" applyFill="1" applyBorder="1" applyProtection="1"/>
    <xf numFmtId="5" fontId="66" fillId="32" borderId="47" xfId="57" applyNumberFormat="1" applyFont="1" applyProtection="1"/>
    <xf numFmtId="5" fontId="66" fillId="32" borderId="42" xfId="58" applyNumberFormat="1" applyFont="1" applyProtection="1"/>
    <xf numFmtId="5" fontId="4" fillId="34" borderId="42" xfId="60" applyNumberFormat="1" applyBorder="1" applyProtection="1">
      <protection locked="0"/>
    </xf>
    <xf numFmtId="5" fontId="59" fillId="32" borderId="47" xfId="57" applyNumberFormat="1" applyProtection="1"/>
    <xf numFmtId="5" fontId="61" fillId="32" borderId="42" xfId="58" applyNumberFormat="1" applyProtection="1"/>
    <xf numFmtId="171" fontId="59" fillId="32" borderId="47" xfId="57" applyNumberFormat="1" applyFont="1" applyAlignment="1" applyProtection="1">
      <alignment horizontal="right"/>
    </xf>
    <xf numFmtId="171" fontId="59" fillId="28" borderId="47" xfId="57" applyNumberFormat="1" applyFont="1" applyFill="1" applyAlignment="1" applyProtection="1">
      <alignment horizontal="right"/>
    </xf>
    <xf numFmtId="171" fontId="4" fillId="34" borderId="42" xfId="60" applyNumberFormat="1" applyFont="1" applyBorder="1" applyProtection="1">
      <protection locked="0"/>
    </xf>
  </cellXfs>
  <cellStyles count="65">
    <cellStyle name="20 % - Akzent1" xfId="1" builtinId="30" customBuiltin="1"/>
    <cellStyle name="20 % - Akzent1 2" xfId="59"/>
    <cellStyle name="20 % - Akzent2" xfId="2" builtinId="34" customBuiltin="1"/>
    <cellStyle name="20 % - Akzent2 2" xfId="60"/>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2 2" xfId="62"/>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1 2" xfId="56"/>
    <cellStyle name="Akzent2" xfId="20" builtinId="33" customBuiltin="1"/>
    <cellStyle name="Akzent2 2" xfId="6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Ausgabe 2" xfId="57"/>
    <cellStyle name="Berechnung" xfId="26" builtinId="22" customBuiltin="1"/>
    <cellStyle name="Berechnung 2" xfId="58"/>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rmal_erfassungsmatrix 04" xfId="33"/>
    <cellStyle name="Notiz" xfId="34" builtinId="10" customBuiltin="1"/>
    <cellStyle name="Prozent" xfId="35" builtinId="5"/>
    <cellStyle name="Prozent 3" xfId="64"/>
    <cellStyle name="Schlecht" xfId="36" builtinId="27" customBuiltin="1"/>
    <cellStyle name="Standard" xfId="0" builtinId="0"/>
    <cellStyle name="Standard 12" xfId="55"/>
    <cellStyle name="Standard 2" xfId="54"/>
    <cellStyle name="Standard 4" xfId="63"/>
    <cellStyle name="Standard_07_09_24 Erhebungsbogen für Betreiber von Gasversnetzen Stand 24.09.2007 10891" xfId="37"/>
    <cellStyle name="Standard_EHB_NEU_Gas_Entwurf_04" xfId="38"/>
    <cellStyle name="Standard_Erhebungsbogen gem%E4%DF %A7 28 Nr. 3 und 4 ARegV (Strom)" xfId="39"/>
    <cellStyle name="Standard_Erhebungsbogen gemäß § 28 Nr. 3 und 4 ARegV (Gas)" xfId="40"/>
    <cellStyle name="Standard_Fragebogen zu § 19 Abs. 3 StromNEV" xfId="41"/>
    <cellStyle name="Standard_KTR_muster" xfId="42"/>
    <cellStyle name="Standard_KTR_muster-01"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ährung" xfId="50" builtinId="4"/>
    <cellStyle name="Währung_Erhebungsbogen gemäß § 28 Nr. 3 und 4 ARegV (Gas)" xfId="51"/>
    <cellStyle name="Warnender Text" xfId="52" builtinId="11" customBuiltin="1"/>
    <cellStyle name="Zelle überprüfen" xfId="53" builtinId="23" customBuiltin="1"/>
  </cellStyles>
  <dxfs count="11">
    <dxf>
      <fill>
        <patternFill>
          <bgColor theme="0" tint="-0.34998626667073579"/>
        </patternFill>
      </fill>
    </dxf>
    <dxf>
      <fill>
        <patternFill>
          <bgColor theme="0" tint="-0.34998626667073579"/>
        </patternFill>
      </fill>
    </dxf>
    <dxf>
      <font>
        <b/>
        <i val="0"/>
        <color rgb="FFFF0000"/>
      </font>
    </dxf>
    <dxf>
      <font>
        <color rgb="FF9C0006"/>
      </font>
    </dxf>
    <dxf>
      <font>
        <color rgb="FF9C0006"/>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9</xdr:col>
      <xdr:colOff>419100</xdr:colOff>
      <xdr:row>11</xdr:row>
      <xdr:rowOff>76200</xdr:rowOff>
    </xdr:to>
    <xdr:sp macro="" textlink="">
      <xdr:nvSpPr>
        <xdr:cNvPr id="3" name="Textfeld 2"/>
        <xdr:cNvSpPr txBox="1"/>
      </xdr:nvSpPr>
      <xdr:spPr>
        <a:xfrm>
          <a:off x="10353675" y="1000125"/>
          <a:ext cx="3467100" cy="187642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aseline="0"/>
            <a:t>Änderungen an der Struktur des EHB bzw. den darin enthaltenen Rechenformeln sind grundsätzlich unzulässig. Sollten Änderungen dennoch erforderlich sein, so ist dies im Rahmen des Antrags zum Reguierungskonto transparent und nachvollziehbar mitzuteilen.</a:t>
          </a:r>
          <a:endParaRPr lang="de-DE"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219075</xdr:colOff>
      <xdr:row>2</xdr:row>
      <xdr:rowOff>47625</xdr:rowOff>
    </xdr:from>
    <xdr:to>
      <xdr:col>10</xdr:col>
      <xdr:colOff>476250</xdr:colOff>
      <xdr:row>26</xdr:row>
      <xdr:rowOff>152400</xdr:rowOff>
    </xdr:to>
    <xdr:sp macro="" textlink="">
      <xdr:nvSpPr>
        <xdr:cNvPr id="2" name="Geschweifte Klammer rechts 1"/>
        <xdr:cNvSpPr/>
      </xdr:nvSpPr>
      <xdr:spPr>
        <a:xfrm>
          <a:off x="11134725" y="561975"/>
          <a:ext cx="257175" cy="5057775"/>
        </a:xfrm>
        <a:prstGeom prst="rightBrace">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zoomScaleNormal="100" workbookViewId="0">
      <selection activeCell="O12" sqref="O12"/>
    </sheetView>
  </sheetViews>
  <sheetFormatPr baseColWidth="10" defaultColWidth="11.42578125" defaultRowHeight="12.75" x14ac:dyDescent="0.2"/>
  <cols>
    <col min="1" max="2" width="3.28515625" style="561" customWidth="1"/>
    <col min="3" max="7" width="20.7109375" style="561" customWidth="1"/>
    <col min="8" max="8" width="41.7109375" style="561" customWidth="1"/>
    <col min="9" max="9" width="3.28515625" style="561" customWidth="1"/>
    <col min="10" max="16384" width="11.42578125" style="543"/>
  </cols>
  <sheetData>
    <row r="1" spans="1:9" ht="14.25" x14ac:dyDescent="0.25">
      <c r="A1" s="542"/>
      <c r="B1" s="543"/>
      <c r="C1" s="544"/>
      <c r="D1" s="544"/>
      <c r="E1" s="544"/>
      <c r="F1" s="544"/>
      <c r="G1" s="544"/>
      <c r="H1" s="544"/>
      <c r="I1" s="543"/>
    </row>
    <row r="2" spans="1:9" ht="21" customHeight="1" x14ac:dyDescent="0.2">
      <c r="A2" s="542"/>
      <c r="B2" s="545" t="s">
        <v>358</v>
      </c>
      <c r="C2" s="546"/>
      <c r="D2" s="547"/>
      <c r="E2" s="547"/>
      <c r="F2" s="547"/>
      <c r="G2" s="547"/>
      <c r="H2" s="548"/>
      <c r="I2" s="549"/>
    </row>
    <row r="3" spans="1:9" ht="14.25" x14ac:dyDescent="0.2">
      <c r="A3" s="542"/>
      <c r="B3" s="550"/>
      <c r="C3" s="551"/>
      <c r="D3" s="551"/>
      <c r="E3" s="551"/>
      <c r="F3" s="551"/>
      <c r="G3" s="551"/>
      <c r="H3" s="552"/>
      <c r="I3" s="543"/>
    </row>
    <row r="4" spans="1:9" ht="14.25" x14ac:dyDescent="0.2">
      <c r="A4" s="542"/>
      <c r="B4" s="553"/>
      <c r="C4" s="555"/>
      <c r="D4" s="555"/>
      <c r="E4" s="555"/>
      <c r="F4" s="555"/>
      <c r="G4" s="555"/>
      <c r="H4" s="556"/>
      <c r="I4" s="543"/>
    </row>
    <row r="5" spans="1:9" ht="14.25" x14ac:dyDescent="0.2">
      <c r="A5" s="542"/>
      <c r="B5" s="553"/>
      <c r="C5" s="554" t="s">
        <v>368</v>
      </c>
      <c r="D5" s="543"/>
      <c r="E5" s="543"/>
      <c r="F5" s="543"/>
      <c r="G5" s="543"/>
      <c r="H5" s="559"/>
      <c r="I5" s="542"/>
    </row>
    <row r="6" spans="1:9" x14ac:dyDescent="0.2">
      <c r="A6" s="542"/>
      <c r="B6" s="553"/>
      <c r="C6" s="543"/>
      <c r="D6" s="543"/>
      <c r="E6" s="543"/>
      <c r="F6" s="543"/>
      <c r="G6" s="543"/>
      <c r="H6" s="559"/>
      <c r="I6" s="543"/>
    </row>
    <row r="7" spans="1:9" ht="60" customHeight="1" x14ac:dyDescent="0.2">
      <c r="A7" s="542"/>
      <c r="B7" s="553"/>
      <c r="C7" s="597" t="s">
        <v>359</v>
      </c>
      <c r="D7" s="597"/>
      <c r="E7" s="597"/>
      <c r="F7" s="597"/>
      <c r="G7" s="597"/>
      <c r="H7" s="598"/>
      <c r="I7" s="543"/>
    </row>
    <row r="8" spans="1:9" x14ac:dyDescent="0.2">
      <c r="A8" s="542"/>
      <c r="B8" s="553"/>
      <c r="C8" s="560"/>
      <c r="D8" s="543"/>
      <c r="E8" s="543"/>
      <c r="F8" s="543"/>
      <c r="G8" s="543"/>
      <c r="H8" s="559"/>
      <c r="I8" s="543"/>
    </row>
    <row r="9" spans="1:9" x14ac:dyDescent="0.2">
      <c r="A9" s="542"/>
      <c r="B9" s="553"/>
      <c r="C9" s="560"/>
      <c r="D9" s="543"/>
      <c r="E9" s="543"/>
      <c r="F9" s="543"/>
      <c r="G9" s="543"/>
      <c r="H9" s="559"/>
      <c r="I9" s="543"/>
    </row>
    <row r="10" spans="1:9" ht="14.25" x14ac:dyDescent="0.2">
      <c r="A10" s="542"/>
      <c r="B10" s="553"/>
      <c r="C10" s="554" t="s">
        <v>367</v>
      </c>
      <c r="D10" s="543"/>
      <c r="E10" s="543"/>
      <c r="F10" s="543"/>
      <c r="G10" s="543"/>
      <c r="H10" s="559"/>
      <c r="I10" s="543"/>
    </row>
    <row r="11" spans="1:9" x14ac:dyDescent="0.2">
      <c r="A11" s="542"/>
      <c r="B11" s="553"/>
      <c r="C11" s="560"/>
      <c r="D11" s="543"/>
      <c r="E11" s="543"/>
      <c r="F11" s="543"/>
      <c r="G11" s="543"/>
      <c r="H11" s="559"/>
      <c r="I11" s="543"/>
    </row>
    <row r="12" spans="1:9" ht="30" customHeight="1" x14ac:dyDescent="0.2">
      <c r="A12" s="542"/>
      <c r="B12" s="553"/>
      <c r="C12" s="599" t="s">
        <v>491</v>
      </c>
      <c r="D12" s="599"/>
      <c r="E12" s="599"/>
      <c r="F12" s="599"/>
      <c r="G12" s="599"/>
      <c r="H12" s="600"/>
      <c r="I12" s="543"/>
    </row>
    <row r="13" spans="1:9" ht="49.5" customHeight="1" x14ac:dyDescent="0.2">
      <c r="B13" s="562"/>
      <c r="C13" s="597" t="s">
        <v>360</v>
      </c>
      <c r="D13" s="597"/>
      <c r="E13" s="597"/>
      <c r="F13" s="597"/>
      <c r="G13" s="597"/>
      <c r="H13" s="598"/>
    </row>
    <row r="14" spans="1:9" ht="14.25" x14ac:dyDescent="0.2">
      <c r="B14" s="562"/>
      <c r="C14" s="557"/>
      <c r="D14" s="557"/>
      <c r="E14" s="557"/>
      <c r="F14" s="557"/>
      <c r="G14" s="557"/>
      <c r="H14" s="558"/>
    </row>
    <row r="15" spans="1:9" ht="14.25" x14ac:dyDescent="0.2">
      <c r="A15" s="542"/>
      <c r="B15" s="553"/>
      <c r="C15" s="554" t="s">
        <v>366</v>
      </c>
      <c r="D15" s="543"/>
      <c r="E15" s="543"/>
      <c r="F15" s="543"/>
      <c r="G15" s="543"/>
      <c r="H15" s="559"/>
      <c r="I15" s="543"/>
    </row>
    <row r="16" spans="1:9" x14ac:dyDescent="0.2">
      <c r="A16" s="542"/>
      <c r="B16" s="553"/>
      <c r="C16" s="560"/>
      <c r="D16" s="543"/>
      <c r="E16" s="543"/>
      <c r="F16" s="543"/>
      <c r="G16" s="543"/>
      <c r="H16" s="559"/>
      <c r="I16" s="543"/>
    </row>
    <row r="17" spans="1:9" ht="60" customHeight="1" x14ac:dyDescent="0.2">
      <c r="B17" s="562"/>
      <c r="C17" s="597" t="s">
        <v>361</v>
      </c>
      <c r="D17" s="597"/>
      <c r="E17" s="597"/>
      <c r="F17" s="597"/>
      <c r="G17" s="597"/>
      <c r="H17" s="598"/>
    </row>
    <row r="18" spans="1:9" ht="45.75" customHeight="1" x14ac:dyDescent="0.2">
      <c r="B18" s="562"/>
      <c r="C18" s="597" t="s">
        <v>369</v>
      </c>
      <c r="D18" s="597"/>
      <c r="E18" s="597"/>
      <c r="F18" s="597"/>
      <c r="G18" s="597"/>
      <c r="H18" s="598"/>
    </row>
    <row r="19" spans="1:9" ht="45" customHeight="1" x14ac:dyDescent="0.2">
      <c r="B19" s="562"/>
      <c r="C19" s="597" t="s">
        <v>370</v>
      </c>
      <c r="D19" s="597"/>
      <c r="E19" s="597"/>
      <c r="F19" s="597"/>
      <c r="G19" s="597"/>
      <c r="H19" s="598"/>
    </row>
    <row r="20" spans="1:9" ht="48" customHeight="1" x14ac:dyDescent="0.2">
      <c r="B20" s="562"/>
      <c r="C20" s="597" t="s">
        <v>362</v>
      </c>
      <c r="D20" s="597"/>
      <c r="E20" s="597"/>
      <c r="F20" s="597"/>
      <c r="G20" s="597"/>
      <c r="H20" s="598"/>
    </row>
    <row r="21" spans="1:9" ht="45.75" customHeight="1" x14ac:dyDescent="0.2">
      <c r="B21" s="562"/>
      <c r="C21" s="597" t="s">
        <v>363</v>
      </c>
      <c r="D21" s="597"/>
      <c r="E21" s="597"/>
      <c r="F21" s="597"/>
      <c r="G21" s="597"/>
      <c r="H21" s="598"/>
    </row>
    <row r="22" spans="1:9" ht="14.25" x14ac:dyDescent="0.2">
      <c r="B22" s="562"/>
      <c r="C22" s="557"/>
      <c r="D22" s="557"/>
      <c r="E22" s="557"/>
      <c r="F22" s="557"/>
      <c r="G22" s="557"/>
      <c r="H22" s="558"/>
    </row>
    <row r="23" spans="1:9" ht="14.25" x14ac:dyDescent="0.2">
      <c r="A23" s="542"/>
      <c r="B23" s="553"/>
      <c r="C23" s="554" t="s">
        <v>365</v>
      </c>
      <c r="D23" s="543"/>
      <c r="E23" s="543"/>
      <c r="F23" s="543"/>
      <c r="G23" s="543"/>
      <c r="H23" s="559"/>
      <c r="I23" s="543"/>
    </row>
    <row r="24" spans="1:9" x14ac:dyDescent="0.2">
      <c r="A24" s="542"/>
      <c r="B24" s="553"/>
      <c r="C24" s="560"/>
      <c r="D24" s="543"/>
      <c r="E24" s="543"/>
      <c r="F24" s="543"/>
      <c r="G24" s="543"/>
      <c r="H24" s="559"/>
      <c r="I24" s="543"/>
    </row>
    <row r="25" spans="1:9" ht="33.75" customHeight="1" x14ac:dyDescent="0.2">
      <c r="B25" s="562"/>
      <c r="C25" s="597" t="s">
        <v>364</v>
      </c>
      <c r="D25" s="597"/>
      <c r="E25" s="597"/>
      <c r="F25" s="597"/>
      <c r="G25" s="597"/>
      <c r="H25" s="598"/>
    </row>
    <row r="26" spans="1:9" s="561" customFormat="1" ht="14.25" x14ac:dyDescent="0.2">
      <c r="B26" s="563"/>
      <c r="C26" s="564"/>
      <c r="D26" s="564"/>
      <c r="E26" s="564"/>
      <c r="F26" s="564"/>
      <c r="G26" s="564"/>
      <c r="H26" s="565"/>
    </row>
  </sheetData>
  <mergeCells count="9">
    <mergeCell ref="C7:H7"/>
    <mergeCell ref="C21:H21"/>
    <mergeCell ref="C25:H25"/>
    <mergeCell ref="C12:H12"/>
    <mergeCell ref="C13:H13"/>
    <mergeCell ref="C17:H17"/>
    <mergeCell ref="C18:H18"/>
    <mergeCell ref="C19:H19"/>
    <mergeCell ref="C20:H20"/>
  </mergeCells>
  <pageMargins left="0.70866141732283472" right="0.70866141732283472" top="0.5" bottom="0.78740157480314965" header="0.31496062992125984" footer="0.31496062992125984"/>
  <pageSetup paperSize="9" scale="78" orientation="landscape" r:id="rId1"/>
  <headerFooter>
    <oddFooter>&amp;L&amp;D&amp;R&amp;A_&amp;F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13"/>
    <pageSetUpPr fitToPage="1"/>
  </sheetPr>
  <dimension ref="A1:E17"/>
  <sheetViews>
    <sheetView zoomScaleNormal="100" zoomScaleSheetLayoutView="120" workbookViewId="0"/>
  </sheetViews>
  <sheetFormatPr baseColWidth="10" defaultColWidth="12.5703125" defaultRowHeight="15" x14ac:dyDescent="0.2"/>
  <cols>
    <col min="1" max="1" width="60.7109375" style="171" customWidth="1"/>
    <col min="2" max="5" width="30.7109375" style="171" customWidth="1"/>
    <col min="6" max="16384" width="12.5703125" style="171"/>
  </cols>
  <sheetData>
    <row r="1" spans="1:5" s="177" customFormat="1" ht="18" x14ac:dyDescent="0.2">
      <c r="A1" s="177" t="str">
        <f>"IV. Ermittlung der Differenz gemäß § 5 Abs. 1 Satz 1 ARegV (Mengenabgleich) im Jahr "&amp;  'Allgemeines+Zusammenfassung'!B11</f>
        <v>IV. Ermittlung der Differenz gemäß § 5 Abs. 1 Satz 1 ARegV (Mengenabgleich) im Jahr 2018</v>
      </c>
      <c r="E1" s="178"/>
    </row>
    <row r="2" spans="1:5" s="179" customFormat="1" x14ac:dyDescent="0.2">
      <c r="A2" s="170"/>
      <c r="B2" s="170"/>
      <c r="C2" s="170"/>
      <c r="D2" s="170"/>
      <c r="E2" s="170"/>
    </row>
    <row r="5" spans="1:5" ht="15.75" x14ac:dyDescent="0.25">
      <c r="A5" s="33"/>
      <c r="B5" s="628" t="s">
        <v>121</v>
      </c>
      <c r="C5" s="628" t="s">
        <v>122</v>
      </c>
      <c r="D5" s="630" t="s">
        <v>109</v>
      </c>
      <c r="E5" s="630"/>
    </row>
    <row r="6" spans="1:5" ht="15.75" x14ac:dyDescent="0.25">
      <c r="A6" s="170"/>
      <c r="B6" s="629"/>
      <c r="C6" s="629"/>
      <c r="D6" s="172" t="s">
        <v>110</v>
      </c>
      <c r="E6" s="172" t="s">
        <v>111</v>
      </c>
    </row>
    <row r="7" spans="1:5" x14ac:dyDescent="0.2">
      <c r="A7" s="173" t="s">
        <v>112</v>
      </c>
      <c r="B7" s="338">
        <f>'Netzentgelte i.e.S. (Plan)'!F110+'Netzentgelte i.e.S. (Plan)'!J139+'Sonstige Entgelte (Plan)'!K13+'Sonstige Entgelte (Plan)'!E48+'Sonstige Entgelte (Plan)'!H134+'Sonstige Entgelte (Plan)'!B145</f>
        <v>0</v>
      </c>
      <c r="C7" s="338">
        <f>'Netzentgelte i.e.S. (Ist)'!F110+'Netzentgelte i.e.S. (Ist)'!J139+'Sonstige Entgelte (Ist)'!K13+'Sonstige Entgelte (Ist)'!E48+'Sonstige Entgelte (Ist)'!H134+'Sonstige Entgelte (Ist)'!B145</f>
        <v>0</v>
      </c>
      <c r="D7" s="338">
        <f>B7-C7</f>
        <v>0</v>
      </c>
      <c r="E7" s="174" t="e">
        <f>D7/B7</f>
        <v>#DIV/0!</v>
      </c>
    </row>
    <row r="8" spans="1:5" x14ac:dyDescent="0.2">
      <c r="A8" s="173" t="s">
        <v>113</v>
      </c>
      <c r="B8" s="339">
        <f>'Mess., Messb. (Plan)'!F15</f>
        <v>0</v>
      </c>
      <c r="C8" s="339">
        <f>'Mess., Messb. (Ist)'!F15</f>
        <v>0</v>
      </c>
      <c r="D8" s="338">
        <f>B8-C8</f>
        <v>0</v>
      </c>
      <c r="E8" s="174" t="e">
        <f>D8/B8</f>
        <v>#DIV/0!</v>
      </c>
    </row>
    <row r="9" spans="1:5" x14ac:dyDescent="0.2">
      <c r="A9" s="173" t="s">
        <v>114</v>
      </c>
      <c r="B9" s="340">
        <f>'Mess., Messb. (Plan)'!H29</f>
        <v>0</v>
      </c>
      <c r="C9" s="340">
        <f>'Mess., Messb. (Ist)'!H29</f>
        <v>0</v>
      </c>
      <c r="D9" s="338">
        <f>B9-C9</f>
        <v>0</v>
      </c>
      <c r="E9" s="174" t="e">
        <f>D9/B9</f>
        <v>#DIV/0!</v>
      </c>
    </row>
    <row r="10" spans="1:5" ht="15.75" x14ac:dyDescent="0.25">
      <c r="A10" s="175" t="s">
        <v>120</v>
      </c>
      <c r="B10" s="341">
        <f>SUM(B7:B9)</f>
        <v>0</v>
      </c>
      <c r="C10" s="341">
        <f>SUM(C7:C9)</f>
        <v>0</v>
      </c>
      <c r="D10" s="341">
        <f>B10-C10</f>
        <v>0</v>
      </c>
      <c r="E10" s="176" t="e">
        <f>D10/B10</f>
        <v>#DIV/0!</v>
      </c>
    </row>
    <row r="11" spans="1:5" ht="15.75" x14ac:dyDescent="0.25">
      <c r="A11" s="175" t="s">
        <v>119</v>
      </c>
      <c r="B11" s="342" t="s">
        <v>116</v>
      </c>
      <c r="C11" s="341">
        <f>Jahresabschlusswerte!C6</f>
        <v>0</v>
      </c>
      <c r="D11" s="185"/>
      <c r="E11" s="182"/>
    </row>
    <row r="12" spans="1:5" ht="15.75" x14ac:dyDescent="0.25">
      <c r="A12" s="181" t="s">
        <v>108</v>
      </c>
      <c r="B12" s="343">
        <f>'Allgemeines+Zusammenfassung'!$B$15</f>
        <v>0</v>
      </c>
      <c r="C12" s="343">
        <f>'Allgemeines+Zusammenfassung'!$B$15</f>
        <v>0</v>
      </c>
      <c r="D12" s="183"/>
      <c r="E12" s="184"/>
    </row>
    <row r="13" spans="1:5" ht="15.75" x14ac:dyDescent="0.25">
      <c r="A13" s="180" t="s">
        <v>117</v>
      </c>
      <c r="B13" s="343">
        <f>B12-B10</f>
        <v>0</v>
      </c>
      <c r="C13" s="343">
        <f>C12-C10</f>
        <v>0</v>
      </c>
      <c r="D13" s="185"/>
      <c r="E13" s="186"/>
    </row>
    <row r="14" spans="1:5" ht="15.75" x14ac:dyDescent="0.25">
      <c r="A14" s="180" t="s">
        <v>118</v>
      </c>
      <c r="B14" s="211" t="e">
        <f>B13/B12</f>
        <v>#DIV/0!</v>
      </c>
      <c r="C14" s="211" t="e">
        <f>C13/C12</f>
        <v>#DIV/0!</v>
      </c>
      <c r="D14" s="185"/>
      <c r="E14" s="186"/>
    </row>
    <row r="15" spans="1:5" x14ac:dyDescent="0.2">
      <c r="B15" s="187"/>
      <c r="C15" s="187"/>
      <c r="D15" s="187"/>
      <c r="E15" s="187"/>
    </row>
    <row r="16" spans="1:5" ht="18.75" thickBot="1" x14ac:dyDescent="0.3">
      <c r="A16" s="15" t="s">
        <v>140</v>
      </c>
      <c r="B16" s="187"/>
      <c r="C16" s="187"/>
      <c r="D16" s="187"/>
      <c r="E16" s="344">
        <f>C13</f>
        <v>0</v>
      </c>
    </row>
    <row r="17" ht="15.75" thickTop="1" x14ac:dyDescent="0.2"/>
  </sheetData>
  <mergeCells count="3">
    <mergeCell ref="B5:B6"/>
    <mergeCell ref="D5:E5"/>
    <mergeCell ref="C5:C6"/>
  </mergeCells>
  <phoneticPr fontId="18" type="noConversion"/>
  <pageMargins left="0.55000000000000004" right="0.57999999999999996" top="0.56999999999999995" bottom="0.56000000000000005" header="0.39370078740157483" footer="0.22"/>
  <pageSetup paperSize="9" scale="74" orientation="landscape" r:id="rId1"/>
  <headerFooter alignWithMargins="0">
    <oddFooter>&amp;L&amp;8&amp;D&amp;R&amp;8&amp;A -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13"/>
    <pageSetUpPr fitToPage="1"/>
  </sheetPr>
  <dimension ref="A1:F101"/>
  <sheetViews>
    <sheetView showGridLines="0" zoomScaleNormal="100" zoomScaleSheetLayoutView="100" workbookViewId="0">
      <pane xSplit="1" ySplit="2" topLeftCell="B6" activePane="bottomRight" state="frozen"/>
      <selection activeCell="A14" sqref="A14"/>
      <selection pane="topRight" activeCell="A14" sqref="A14"/>
      <selection pane="bottomLeft" activeCell="A14" sqref="A14"/>
      <selection pane="bottomRight"/>
    </sheetView>
  </sheetViews>
  <sheetFormatPr baseColWidth="10" defaultColWidth="11.42578125" defaultRowHeight="15" x14ac:dyDescent="0.2"/>
  <cols>
    <col min="1" max="1" width="50.7109375" style="190" customWidth="1"/>
    <col min="2" max="2" width="40.7109375" style="190" customWidth="1"/>
    <col min="3" max="3" width="25.7109375" style="347" customWidth="1"/>
    <col min="4" max="4" width="8.28515625" style="190" customWidth="1"/>
    <col min="5" max="6" width="25.7109375" style="190" customWidth="1"/>
    <col min="7" max="16384" width="11.42578125" style="190"/>
  </cols>
  <sheetData>
    <row r="1" spans="1:6" ht="18" x14ac:dyDescent="0.25">
      <c r="A1" s="210" t="str">
        <f>"V. Ermittlung der Differenz gemäß § 5 Abs. 1 Satz 2 ARegV (Vorgelagerte Netzkosten) im Jahr "&amp;  'Allgemeines+Zusammenfassung'!B11</f>
        <v>V. Ermittlung der Differenz gemäß § 5 Abs. 1 Satz 2 ARegV (Vorgelagerte Netzkosten) im Jahr 2018</v>
      </c>
      <c r="C1" s="346"/>
    </row>
    <row r="2" spans="1:6" ht="15.75" thickBot="1" x14ac:dyDescent="0.25"/>
    <row r="3" spans="1:6" ht="15.75" x14ac:dyDescent="0.25">
      <c r="A3" s="191"/>
      <c r="B3" s="192"/>
      <c r="C3" s="348"/>
      <c r="D3" s="193"/>
      <c r="E3" s="193"/>
      <c r="F3" s="194"/>
    </row>
    <row r="4" spans="1:6" ht="15.75" x14ac:dyDescent="0.25">
      <c r="A4" s="195" t="s">
        <v>126</v>
      </c>
      <c r="B4" s="196"/>
      <c r="C4" s="349" t="s">
        <v>154</v>
      </c>
      <c r="D4" s="201" t="s">
        <v>127</v>
      </c>
      <c r="E4" s="208"/>
      <c r="F4" s="198"/>
    </row>
    <row r="5" spans="1:6" ht="15.75" x14ac:dyDescent="0.25">
      <c r="A5" s="244"/>
      <c r="B5" s="245"/>
      <c r="C5" s="349" t="s">
        <v>141</v>
      </c>
      <c r="D5" s="201" t="s">
        <v>128</v>
      </c>
      <c r="E5" s="208"/>
      <c r="F5" s="198"/>
    </row>
    <row r="6" spans="1:6" x14ac:dyDescent="0.2">
      <c r="A6" s="200"/>
      <c r="B6" s="199"/>
      <c r="C6" s="350"/>
      <c r="D6" s="197"/>
      <c r="E6" s="197"/>
      <c r="F6" s="198"/>
    </row>
    <row r="7" spans="1:6" ht="15.75" x14ac:dyDescent="0.25">
      <c r="A7" s="200"/>
      <c r="B7" s="197"/>
      <c r="C7" s="349" t="s">
        <v>155</v>
      </c>
      <c r="D7" s="197"/>
      <c r="E7" s="197"/>
      <c r="F7" s="198"/>
    </row>
    <row r="8" spans="1:6" ht="15.75" x14ac:dyDescent="0.25">
      <c r="A8" s="200"/>
      <c r="B8" s="197"/>
      <c r="C8" s="351" t="s">
        <v>156</v>
      </c>
      <c r="D8" s="197"/>
      <c r="E8" s="197"/>
      <c r="F8" s="239" t="s">
        <v>157</v>
      </c>
    </row>
    <row r="9" spans="1:6" ht="31.5" x14ac:dyDescent="0.25">
      <c r="A9" s="200"/>
      <c r="B9" s="201" t="s">
        <v>129</v>
      </c>
      <c r="C9" s="384" t="s">
        <v>158</v>
      </c>
      <c r="D9" s="201" t="s">
        <v>129</v>
      </c>
      <c r="E9" s="201" t="s">
        <v>159</v>
      </c>
      <c r="F9" s="345" t="s">
        <v>198</v>
      </c>
    </row>
    <row r="10" spans="1:6" x14ac:dyDescent="0.2">
      <c r="A10" s="200" t="s">
        <v>20</v>
      </c>
      <c r="B10" s="197" t="s">
        <v>130</v>
      </c>
      <c r="C10" s="352"/>
      <c r="D10" s="241" t="s">
        <v>131</v>
      </c>
      <c r="E10" s="206"/>
      <c r="F10" s="570">
        <f>C10*E10</f>
        <v>0</v>
      </c>
    </row>
    <row r="11" spans="1:6" x14ac:dyDescent="0.2">
      <c r="A11" s="200" t="s">
        <v>132</v>
      </c>
      <c r="B11" s="197" t="s">
        <v>133</v>
      </c>
      <c r="C11" s="352"/>
      <c r="D11" s="241" t="s">
        <v>134</v>
      </c>
      <c r="E11" s="206"/>
      <c r="F11" s="571">
        <f>C11*E11/100</f>
        <v>0</v>
      </c>
    </row>
    <row r="12" spans="1:6" x14ac:dyDescent="0.2">
      <c r="A12" s="200" t="s">
        <v>113</v>
      </c>
      <c r="B12" s="206"/>
      <c r="C12" s="352"/>
      <c r="D12" s="242" t="s">
        <v>160</v>
      </c>
      <c r="E12" s="206"/>
      <c r="F12" s="572">
        <f>C12*E12</f>
        <v>0</v>
      </c>
    </row>
    <row r="13" spans="1:6" x14ac:dyDescent="0.2">
      <c r="A13" s="200" t="s">
        <v>114</v>
      </c>
      <c r="B13" s="206"/>
      <c r="C13" s="352"/>
      <c r="D13" s="242" t="s">
        <v>160</v>
      </c>
      <c r="E13" s="206"/>
      <c r="F13" s="572">
        <f>C13*E13</f>
        <v>0</v>
      </c>
    </row>
    <row r="14" spans="1:6" ht="15.75" x14ac:dyDescent="0.25">
      <c r="A14" s="202" t="s">
        <v>135</v>
      </c>
      <c r="B14" s="197"/>
      <c r="C14" s="350"/>
      <c r="D14" s="197"/>
      <c r="E14" s="203"/>
      <c r="F14" s="573"/>
    </row>
    <row r="15" spans="1:6" x14ac:dyDescent="0.2">
      <c r="A15" s="209"/>
      <c r="B15" s="196"/>
      <c r="C15" s="352"/>
      <c r="D15" s="207"/>
      <c r="E15" s="206"/>
      <c r="F15" s="574"/>
    </row>
    <row r="16" spans="1:6" x14ac:dyDescent="0.2">
      <c r="A16" s="209"/>
      <c r="B16" s="196"/>
      <c r="C16" s="352"/>
      <c r="D16" s="207"/>
      <c r="E16" s="206"/>
      <c r="F16" s="574"/>
    </row>
    <row r="17" spans="1:6" x14ac:dyDescent="0.2">
      <c r="A17" s="209"/>
      <c r="B17" s="196"/>
      <c r="C17" s="352"/>
      <c r="D17" s="207"/>
      <c r="E17" s="206"/>
      <c r="F17" s="574"/>
    </row>
    <row r="18" spans="1:6" x14ac:dyDescent="0.2">
      <c r="A18" s="209"/>
      <c r="B18" s="196"/>
      <c r="C18" s="352"/>
      <c r="D18" s="207"/>
      <c r="E18" s="206"/>
      <c r="F18" s="574"/>
    </row>
    <row r="19" spans="1:6" x14ac:dyDescent="0.2">
      <c r="A19" s="209"/>
      <c r="B19" s="196"/>
      <c r="C19" s="352"/>
      <c r="D19" s="196"/>
      <c r="E19" s="206"/>
      <c r="F19" s="574"/>
    </row>
    <row r="20" spans="1:6" ht="15.75" thickBot="1" x14ac:dyDescent="0.25">
      <c r="A20" s="204"/>
      <c r="B20" s="205"/>
      <c r="C20" s="353"/>
      <c r="D20" s="205"/>
      <c r="E20" s="205"/>
      <c r="F20" s="575"/>
    </row>
    <row r="21" spans="1:6" ht="15.75" x14ac:dyDescent="0.25">
      <c r="A21" s="191"/>
      <c r="B21" s="192"/>
      <c r="C21" s="348"/>
      <c r="D21" s="193"/>
      <c r="E21" s="193"/>
      <c r="F21" s="576"/>
    </row>
    <row r="22" spans="1:6" ht="15.75" x14ac:dyDescent="0.25">
      <c r="A22" s="195" t="s">
        <v>136</v>
      </c>
      <c r="B22" s="196"/>
      <c r="C22" s="349" t="s">
        <v>154</v>
      </c>
      <c r="D22" s="201" t="s">
        <v>127</v>
      </c>
      <c r="E22" s="208"/>
      <c r="F22" s="573"/>
    </row>
    <row r="23" spans="1:6" ht="15.75" x14ac:dyDescent="0.25">
      <c r="A23" s="244"/>
      <c r="B23" s="245"/>
      <c r="C23" s="349" t="s">
        <v>141</v>
      </c>
      <c r="D23" s="201" t="s">
        <v>128</v>
      </c>
      <c r="E23" s="208"/>
      <c r="F23" s="573"/>
    </row>
    <row r="24" spans="1:6" x14ac:dyDescent="0.2">
      <c r="A24" s="200"/>
      <c r="B24" s="199"/>
      <c r="C24" s="350"/>
      <c r="D24" s="197"/>
      <c r="E24" s="197"/>
      <c r="F24" s="573"/>
    </row>
    <row r="25" spans="1:6" ht="15.75" x14ac:dyDescent="0.25">
      <c r="A25" s="200"/>
      <c r="B25" s="197"/>
      <c r="C25" s="349" t="s">
        <v>155</v>
      </c>
      <c r="D25" s="197"/>
      <c r="E25" s="197"/>
      <c r="F25" s="573"/>
    </row>
    <row r="26" spans="1:6" ht="15.75" x14ac:dyDescent="0.25">
      <c r="A26" s="200"/>
      <c r="B26" s="197"/>
      <c r="C26" s="351" t="s">
        <v>156</v>
      </c>
      <c r="D26" s="197"/>
      <c r="E26" s="197"/>
      <c r="F26" s="577" t="s">
        <v>157</v>
      </c>
    </row>
    <row r="27" spans="1:6" ht="31.5" x14ac:dyDescent="0.25">
      <c r="A27" s="200"/>
      <c r="B27" s="201" t="s">
        <v>129</v>
      </c>
      <c r="C27" s="384" t="s">
        <v>158</v>
      </c>
      <c r="D27" s="201" t="s">
        <v>129</v>
      </c>
      <c r="E27" s="201" t="s">
        <v>159</v>
      </c>
      <c r="F27" s="578" t="s">
        <v>198</v>
      </c>
    </row>
    <row r="28" spans="1:6" x14ac:dyDescent="0.2">
      <c r="A28" s="200" t="s">
        <v>20</v>
      </c>
      <c r="B28" s="197" t="s">
        <v>130</v>
      </c>
      <c r="C28" s="352"/>
      <c r="D28" s="241" t="s">
        <v>131</v>
      </c>
      <c r="E28" s="206"/>
      <c r="F28" s="570">
        <f>C28*E28</f>
        <v>0</v>
      </c>
    </row>
    <row r="29" spans="1:6" x14ac:dyDescent="0.2">
      <c r="A29" s="200" t="s">
        <v>132</v>
      </c>
      <c r="B29" s="197" t="s">
        <v>133</v>
      </c>
      <c r="C29" s="352"/>
      <c r="D29" s="241" t="s">
        <v>134</v>
      </c>
      <c r="E29" s="206"/>
      <c r="F29" s="571">
        <f>C29*E29/100</f>
        <v>0</v>
      </c>
    </row>
    <row r="30" spans="1:6" x14ac:dyDescent="0.2">
      <c r="A30" s="200" t="s">
        <v>113</v>
      </c>
      <c r="B30" s="206"/>
      <c r="C30" s="352"/>
      <c r="D30" s="242" t="s">
        <v>160</v>
      </c>
      <c r="E30" s="206"/>
      <c r="F30" s="572">
        <f>C30*E30</f>
        <v>0</v>
      </c>
    </row>
    <row r="31" spans="1:6" x14ac:dyDescent="0.2">
      <c r="A31" s="200" t="s">
        <v>114</v>
      </c>
      <c r="B31" s="206"/>
      <c r="C31" s="352"/>
      <c r="D31" s="242" t="s">
        <v>160</v>
      </c>
      <c r="E31" s="206"/>
      <c r="F31" s="572">
        <f>C31*E31</f>
        <v>0</v>
      </c>
    </row>
    <row r="32" spans="1:6" ht="15.75" x14ac:dyDescent="0.25">
      <c r="A32" s="202" t="s">
        <v>135</v>
      </c>
      <c r="B32" s="197"/>
      <c r="C32" s="350"/>
      <c r="D32" s="197"/>
      <c r="E32" s="203"/>
      <c r="F32" s="573"/>
    </row>
    <row r="33" spans="1:6" x14ac:dyDescent="0.2">
      <c r="A33" s="209"/>
      <c r="B33" s="196"/>
      <c r="C33" s="352"/>
      <c r="D33" s="207"/>
      <c r="E33" s="206"/>
      <c r="F33" s="574"/>
    </row>
    <row r="34" spans="1:6" x14ac:dyDescent="0.2">
      <c r="A34" s="209"/>
      <c r="B34" s="196"/>
      <c r="C34" s="352"/>
      <c r="D34" s="207"/>
      <c r="E34" s="206"/>
      <c r="F34" s="574"/>
    </row>
    <row r="35" spans="1:6" x14ac:dyDescent="0.2">
      <c r="A35" s="209"/>
      <c r="B35" s="196"/>
      <c r="C35" s="352"/>
      <c r="D35" s="207"/>
      <c r="E35" s="206"/>
      <c r="F35" s="574"/>
    </row>
    <row r="36" spans="1:6" x14ac:dyDescent="0.2">
      <c r="A36" s="209"/>
      <c r="B36" s="196"/>
      <c r="C36" s="352"/>
      <c r="D36" s="207"/>
      <c r="E36" s="206"/>
      <c r="F36" s="574"/>
    </row>
    <row r="37" spans="1:6" x14ac:dyDescent="0.2">
      <c r="A37" s="209"/>
      <c r="B37" s="196"/>
      <c r="C37" s="352"/>
      <c r="D37" s="196"/>
      <c r="E37" s="206"/>
      <c r="F37" s="574"/>
    </row>
    <row r="38" spans="1:6" ht="15.75" thickBot="1" x14ac:dyDescent="0.25">
      <c r="A38" s="204"/>
      <c r="B38" s="205"/>
      <c r="C38" s="353"/>
      <c r="D38" s="205"/>
      <c r="E38" s="205"/>
      <c r="F38" s="575"/>
    </row>
    <row r="39" spans="1:6" ht="15.75" x14ac:dyDescent="0.25">
      <c r="A39" s="191"/>
      <c r="B39" s="192"/>
      <c r="C39" s="348"/>
      <c r="D39" s="193"/>
      <c r="E39" s="193"/>
      <c r="F39" s="576"/>
    </row>
    <row r="40" spans="1:6" ht="15.75" x14ac:dyDescent="0.25">
      <c r="A40" s="195" t="s">
        <v>137</v>
      </c>
      <c r="B40" s="196"/>
      <c r="C40" s="349" t="s">
        <v>154</v>
      </c>
      <c r="D40" s="201" t="s">
        <v>127</v>
      </c>
      <c r="E40" s="208"/>
      <c r="F40" s="573"/>
    </row>
    <row r="41" spans="1:6" ht="15.75" x14ac:dyDescent="0.25">
      <c r="A41" s="244"/>
      <c r="B41" s="245"/>
      <c r="C41" s="349" t="s">
        <v>141</v>
      </c>
      <c r="D41" s="201" t="s">
        <v>128</v>
      </c>
      <c r="E41" s="208"/>
      <c r="F41" s="573"/>
    </row>
    <row r="42" spans="1:6" x14ac:dyDescent="0.2">
      <c r="A42" s="200"/>
      <c r="B42" s="199"/>
      <c r="C42" s="350"/>
      <c r="D42" s="197"/>
      <c r="E42" s="197"/>
      <c r="F42" s="573"/>
    </row>
    <row r="43" spans="1:6" ht="15.75" x14ac:dyDescent="0.25">
      <c r="A43" s="200"/>
      <c r="B43" s="197"/>
      <c r="C43" s="349" t="s">
        <v>155</v>
      </c>
      <c r="D43" s="197"/>
      <c r="E43" s="197"/>
      <c r="F43" s="573"/>
    </row>
    <row r="44" spans="1:6" ht="15.75" x14ac:dyDescent="0.25">
      <c r="A44" s="200"/>
      <c r="B44" s="197"/>
      <c r="C44" s="351" t="s">
        <v>156</v>
      </c>
      <c r="D44" s="197"/>
      <c r="E44" s="197"/>
      <c r="F44" s="577" t="s">
        <v>157</v>
      </c>
    </row>
    <row r="45" spans="1:6" ht="31.5" x14ac:dyDescent="0.25">
      <c r="A45" s="200"/>
      <c r="B45" s="201" t="s">
        <v>129</v>
      </c>
      <c r="C45" s="384" t="s">
        <v>158</v>
      </c>
      <c r="D45" s="201" t="s">
        <v>129</v>
      </c>
      <c r="E45" s="201" t="s">
        <v>159</v>
      </c>
      <c r="F45" s="578" t="s">
        <v>198</v>
      </c>
    </row>
    <row r="46" spans="1:6" x14ac:dyDescent="0.2">
      <c r="A46" s="200" t="s">
        <v>20</v>
      </c>
      <c r="B46" s="197" t="s">
        <v>130</v>
      </c>
      <c r="C46" s="352"/>
      <c r="D46" s="241" t="s">
        <v>131</v>
      </c>
      <c r="E46" s="206"/>
      <c r="F46" s="570">
        <f>C46*E46</f>
        <v>0</v>
      </c>
    </row>
    <row r="47" spans="1:6" x14ac:dyDescent="0.2">
      <c r="A47" s="200" t="s">
        <v>132</v>
      </c>
      <c r="B47" s="197" t="s">
        <v>133</v>
      </c>
      <c r="C47" s="352"/>
      <c r="D47" s="241" t="s">
        <v>134</v>
      </c>
      <c r="E47" s="206"/>
      <c r="F47" s="571">
        <f>C47*E47/100</f>
        <v>0</v>
      </c>
    </row>
    <row r="48" spans="1:6" x14ac:dyDescent="0.2">
      <c r="A48" s="200" t="s">
        <v>113</v>
      </c>
      <c r="B48" s="206"/>
      <c r="C48" s="352"/>
      <c r="D48" s="242" t="s">
        <v>160</v>
      </c>
      <c r="E48" s="206"/>
      <c r="F48" s="572">
        <f>C48*E48</f>
        <v>0</v>
      </c>
    </row>
    <row r="49" spans="1:6" x14ac:dyDescent="0.2">
      <c r="A49" s="200" t="s">
        <v>114</v>
      </c>
      <c r="B49" s="206"/>
      <c r="C49" s="352"/>
      <c r="D49" s="242" t="s">
        <v>160</v>
      </c>
      <c r="E49" s="206"/>
      <c r="F49" s="572">
        <f>C49*E49</f>
        <v>0</v>
      </c>
    </row>
    <row r="50" spans="1:6" ht="15.75" x14ac:dyDescent="0.25">
      <c r="A50" s="202" t="s">
        <v>135</v>
      </c>
      <c r="B50" s="197"/>
      <c r="C50" s="350"/>
      <c r="D50" s="197"/>
      <c r="E50" s="203"/>
      <c r="F50" s="573"/>
    </row>
    <row r="51" spans="1:6" x14ac:dyDescent="0.2">
      <c r="A51" s="209"/>
      <c r="B51" s="196"/>
      <c r="C51" s="352"/>
      <c r="D51" s="207"/>
      <c r="E51" s="206"/>
      <c r="F51" s="574"/>
    </row>
    <row r="52" spans="1:6" x14ac:dyDescent="0.2">
      <c r="A52" s="209"/>
      <c r="B52" s="196"/>
      <c r="C52" s="352"/>
      <c r="D52" s="207"/>
      <c r="E52" s="206"/>
      <c r="F52" s="574"/>
    </row>
    <row r="53" spans="1:6" x14ac:dyDescent="0.2">
      <c r="A53" s="209"/>
      <c r="B53" s="196"/>
      <c r="C53" s="352"/>
      <c r="D53" s="207"/>
      <c r="E53" s="206"/>
      <c r="F53" s="574"/>
    </row>
    <row r="54" spans="1:6" x14ac:dyDescent="0.2">
      <c r="A54" s="209"/>
      <c r="B54" s="196"/>
      <c r="C54" s="352"/>
      <c r="D54" s="207"/>
      <c r="E54" s="206"/>
      <c r="F54" s="574"/>
    </row>
    <row r="55" spans="1:6" x14ac:dyDescent="0.2">
      <c r="A55" s="209"/>
      <c r="B55" s="196"/>
      <c r="C55" s="352"/>
      <c r="D55" s="196"/>
      <c r="E55" s="206"/>
      <c r="F55" s="574"/>
    </row>
    <row r="56" spans="1:6" ht="15.75" thickBot="1" x14ac:dyDescent="0.25">
      <c r="A56" s="204"/>
      <c r="B56" s="205"/>
      <c r="C56" s="353"/>
      <c r="D56" s="205"/>
      <c r="E56" s="205"/>
      <c r="F56" s="575"/>
    </row>
    <row r="57" spans="1:6" ht="15.75" x14ac:dyDescent="0.25">
      <c r="A57" s="191"/>
      <c r="B57" s="192"/>
      <c r="C57" s="348"/>
      <c r="D57" s="193"/>
      <c r="E57" s="193"/>
      <c r="F57" s="576"/>
    </row>
    <row r="58" spans="1:6" ht="15.75" x14ac:dyDescent="0.25">
      <c r="A58" s="195" t="s">
        <v>138</v>
      </c>
      <c r="B58" s="196"/>
      <c r="C58" s="349" t="s">
        <v>154</v>
      </c>
      <c r="D58" s="201" t="s">
        <v>127</v>
      </c>
      <c r="E58" s="208"/>
      <c r="F58" s="573"/>
    </row>
    <row r="59" spans="1:6" ht="15.75" x14ac:dyDescent="0.25">
      <c r="A59" s="244"/>
      <c r="B59" s="245"/>
      <c r="C59" s="349" t="s">
        <v>141</v>
      </c>
      <c r="D59" s="201" t="s">
        <v>128</v>
      </c>
      <c r="E59" s="208"/>
      <c r="F59" s="573"/>
    </row>
    <row r="60" spans="1:6" x14ac:dyDescent="0.2">
      <c r="A60" s="200"/>
      <c r="B60" s="199"/>
      <c r="C60" s="350"/>
      <c r="D60" s="197"/>
      <c r="E60" s="197"/>
      <c r="F60" s="573"/>
    </row>
    <row r="61" spans="1:6" ht="15.75" x14ac:dyDescent="0.25">
      <c r="A61" s="200"/>
      <c r="B61" s="197"/>
      <c r="C61" s="349" t="s">
        <v>155</v>
      </c>
      <c r="D61" s="197"/>
      <c r="E61" s="197"/>
      <c r="F61" s="573"/>
    </row>
    <row r="62" spans="1:6" ht="15.75" x14ac:dyDescent="0.25">
      <c r="A62" s="200"/>
      <c r="B62" s="197"/>
      <c r="C62" s="351" t="s">
        <v>156</v>
      </c>
      <c r="D62" s="197"/>
      <c r="E62" s="197"/>
      <c r="F62" s="577" t="s">
        <v>157</v>
      </c>
    </row>
    <row r="63" spans="1:6" ht="31.5" x14ac:dyDescent="0.25">
      <c r="A63" s="200"/>
      <c r="B63" s="201" t="s">
        <v>129</v>
      </c>
      <c r="C63" s="384" t="s">
        <v>158</v>
      </c>
      <c r="D63" s="201" t="s">
        <v>129</v>
      </c>
      <c r="E63" s="201" t="s">
        <v>159</v>
      </c>
      <c r="F63" s="578" t="s">
        <v>198</v>
      </c>
    </row>
    <row r="64" spans="1:6" x14ac:dyDescent="0.2">
      <c r="A64" s="200" t="s">
        <v>20</v>
      </c>
      <c r="B64" s="197" t="s">
        <v>130</v>
      </c>
      <c r="C64" s="352"/>
      <c r="D64" s="241" t="s">
        <v>131</v>
      </c>
      <c r="E64" s="206"/>
      <c r="F64" s="570">
        <f>C64*E64</f>
        <v>0</v>
      </c>
    </row>
    <row r="65" spans="1:6" x14ac:dyDescent="0.2">
      <c r="A65" s="200" t="s">
        <v>132</v>
      </c>
      <c r="B65" s="197" t="s">
        <v>133</v>
      </c>
      <c r="C65" s="352"/>
      <c r="D65" s="241" t="s">
        <v>134</v>
      </c>
      <c r="E65" s="206"/>
      <c r="F65" s="571">
        <f>C65*E65/100</f>
        <v>0</v>
      </c>
    </row>
    <row r="66" spans="1:6" x14ac:dyDescent="0.2">
      <c r="A66" s="200" t="s">
        <v>113</v>
      </c>
      <c r="B66" s="206"/>
      <c r="C66" s="352"/>
      <c r="D66" s="242" t="s">
        <v>160</v>
      </c>
      <c r="E66" s="206"/>
      <c r="F66" s="572">
        <f>C66*E66</f>
        <v>0</v>
      </c>
    </row>
    <row r="67" spans="1:6" x14ac:dyDescent="0.2">
      <c r="A67" s="200" t="s">
        <v>114</v>
      </c>
      <c r="B67" s="206"/>
      <c r="C67" s="352"/>
      <c r="D67" s="242" t="s">
        <v>160</v>
      </c>
      <c r="E67" s="206"/>
      <c r="F67" s="572">
        <f>C67*E67</f>
        <v>0</v>
      </c>
    </row>
    <row r="68" spans="1:6" ht="15.75" x14ac:dyDescent="0.25">
      <c r="A68" s="202" t="s">
        <v>135</v>
      </c>
      <c r="B68" s="197"/>
      <c r="C68" s="350"/>
      <c r="D68" s="197"/>
      <c r="E68" s="203"/>
      <c r="F68" s="573"/>
    </row>
    <row r="69" spans="1:6" x14ac:dyDescent="0.2">
      <c r="A69" s="209"/>
      <c r="B69" s="196"/>
      <c r="C69" s="352"/>
      <c r="D69" s="207"/>
      <c r="E69" s="206"/>
      <c r="F69" s="574"/>
    </row>
    <row r="70" spans="1:6" x14ac:dyDescent="0.2">
      <c r="A70" s="209"/>
      <c r="B70" s="196"/>
      <c r="C70" s="352"/>
      <c r="D70" s="207"/>
      <c r="E70" s="206"/>
      <c r="F70" s="574"/>
    </row>
    <row r="71" spans="1:6" x14ac:dyDescent="0.2">
      <c r="A71" s="209"/>
      <c r="B71" s="196"/>
      <c r="C71" s="352"/>
      <c r="D71" s="207"/>
      <c r="E71" s="206"/>
      <c r="F71" s="574"/>
    </row>
    <row r="72" spans="1:6" x14ac:dyDescent="0.2">
      <c r="A72" s="209"/>
      <c r="B72" s="196"/>
      <c r="C72" s="352"/>
      <c r="D72" s="207"/>
      <c r="E72" s="206"/>
      <c r="F72" s="574"/>
    </row>
    <row r="73" spans="1:6" x14ac:dyDescent="0.2">
      <c r="A73" s="209"/>
      <c r="B73" s="196"/>
      <c r="C73" s="352"/>
      <c r="D73" s="196"/>
      <c r="E73" s="206"/>
      <c r="F73" s="574"/>
    </row>
    <row r="74" spans="1:6" ht="15.75" thickBot="1" x14ac:dyDescent="0.25">
      <c r="A74" s="204"/>
      <c r="B74" s="205"/>
      <c r="C74" s="353"/>
      <c r="D74" s="205"/>
      <c r="E74" s="205"/>
      <c r="F74" s="575"/>
    </row>
    <row r="75" spans="1:6" ht="15.75" x14ac:dyDescent="0.25">
      <c r="A75" s="191"/>
      <c r="B75" s="192"/>
      <c r="C75" s="348"/>
      <c r="D75" s="193"/>
      <c r="E75" s="193"/>
      <c r="F75" s="576"/>
    </row>
    <row r="76" spans="1:6" ht="15.75" x14ac:dyDescent="0.25">
      <c r="A76" s="195" t="s">
        <v>139</v>
      </c>
      <c r="B76" s="196"/>
      <c r="C76" s="349" t="s">
        <v>154</v>
      </c>
      <c r="D76" s="201" t="s">
        <v>127</v>
      </c>
      <c r="E76" s="208"/>
      <c r="F76" s="573"/>
    </row>
    <row r="77" spans="1:6" ht="15.75" x14ac:dyDescent="0.25">
      <c r="A77" s="244"/>
      <c r="B77" s="245"/>
      <c r="C77" s="349" t="s">
        <v>141</v>
      </c>
      <c r="D77" s="201" t="s">
        <v>128</v>
      </c>
      <c r="E77" s="208"/>
      <c r="F77" s="573"/>
    </row>
    <row r="78" spans="1:6" x14ac:dyDescent="0.2">
      <c r="A78" s="200"/>
      <c r="B78" s="199"/>
      <c r="C78" s="350"/>
      <c r="D78" s="197"/>
      <c r="E78" s="197"/>
      <c r="F78" s="573"/>
    </row>
    <row r="79" spans="1:6" ht="15.75" x14ac:dyDescent="0.25">
      <c r="A79" s="200"/>
      <c r="B79" s="197"/>
      <c r="C79" s="349" t="s">
        <v>155</v>
      </c>
      <c r="D79" s="197"/>
      <c r="E79" s="197"/>
      <c r="F79" s="573"/>
    </row>
    <row r="80" spans="1:6" ht="15.75" x14ac:dyDescent="0.25">
      <c r="A80" s="200"/>
      <c r="B80" s="197"/>
      <c r="C80" s="351" t="s">
        <v>156</v>
      </c>
      <c r="D80" s="197"/>
      <c r="E80" s="197"/>
      <c r="F80" s="577" t="s">
        <v>157</v>
      </c>
    </row>
    <row r="81" spans="1:6" ht="31.5" x14ac:dyDescent="0.25">
      <c r="A81" s="200"/>
      <c r="B81" s="201" t="s">
        <v>129</v>
      </c>
      <c r="C81" s="384" t="s">
        <v>158</v>
      </c>
      <c r="D81" s="201" t="s">
        <v>129</v>
      </c>
      <c r="E81" s="201" t="s">
        <v>159</v>
      </c>
      <c r="F81" s="578" t="s">
        <v>198</v>
      </c>
    </row>
    <row r="82" spans="1:6" x14ac:dyDescent="0.2">
      <c r="A82" s="200" t="s">
        <v>20</v>
      </c>
      <c r="B82" s="197" t="s">
        <v>130</v>
      </c>
      <c r="C82" s="352"/>
      <c r="D82" s="241" t="s">
        <v>131</v>
      </c>
      <c r="E82" s="206"/>
      <c r="F82" s="570">
        <f>C82*E82</f>
        <v>0</v>
      </c>
    </row>
    <row r="83" spans="1:6" x14ac:dyDescent="0.2">
      <c r="A83" s="200" t="s">
        <v>132</v>
      </c>
      <c r="B83" s="197" t="s">
        <v>133</v>
      </c>
      <c r="C83" s="352"/>
      <c r="D83" s="241" t="s">
        <v>134</v>
      </c>
      <c r="E83" s="206"/>
      <c r="F83" s="571">
        <f>C83*E83/100</f>
        <v>0</v>
      </c>
    </row>
    <row r="84" spans="1:6" x14ac:dyDescent="0.2">
      <c r="A84" s="200" t="s">
        <v>113</v>
      </c>
      <c r="B84" s="206"/>
      <c r="C84" s="352"/>
      <c r="D84" s="242" t="s">
        <v>160</v>
      </c>
      <c r="E84" s="206"/>
      <c r="F84" s="572">
        <f>C84*E84</f>
        <v>0</v>
      </c>
    </row>
    <row r="85" spans="1:6" x14ac:dyDescent="0.2">
      <c r="A85" s="200" t="s">
        <v>114</v>
      </c>
      <c r="B85" s="206"/>
      <c r="C85" s="352"/>
      <c r="D85" s="242" t="s">
        <v>160</v>
      </c>
      <c r="E85" s="206"/>
      <c r="F85" s="572">
        <f>C85*E85</f>
        <v>0</v>
      </c>
    </row>
    <row r="86" spans="1:6" ht="15.75" x14ac:dyDescent="0.25">
      <c r="A86" s="202" t="s">
        <v>135</v>
      </c>
      <c r="B86" s="197"/>
      <c r="C86" s="350"/>
      <c r="D86" s="197"/>
      <c r="E86" s="203"/>
      <c r="F86" s="573"/>
    </row>
    <row r="87" spans="1:6" x14ac:dyDescent="0.2">
      <c r="A87" s="209"/>
      <c r="B87" s="196"/>
      <c r="C87" s="352"/>
      <c r="D87" s="207"/>
      <c r="E87" s="206"/>
      <c r="F87" s="574"/>
    </row>
    <row r="88" spans="1:6" x14ac:dyDescent="0.2">
      <c r="A88" s="209"/>
      <c r="B88" s="196"/>
      <c r="C88" s="352"/>
      <c r="D88" s="207"/>
      <c r="E88" s="206"/>
      <c r="F88" s="574"/>
    </row>
    <row r="89" spans="1:6" x14ac:dyDescent="0.2">
      <c r="A89" s="209"/>
      <c r="B89" s="196"/>
      <c r="C89" s="352"/>
      <c r="D89" s="207"/>
      <c r="E89" s="206"/>
      <c r="F89" s="574"/>
    </row>
    <row r="90" spans="1:6" x14ac:dyDescent="0.2">
      <c r="A90" s="209"/>
      <c r="B90" s="196"/>
      <c r="C90" s="352"/>
      <c r="D90" s="207"/>
      <c r="E90" s="206"/>
      <c r="F90" s="574"/>
    </row>
    <row r="91" spans="1:6" x14ac:dyDescent="0.2">
      <c r="A91" s="209"/>
      <c r="B91" s="196"/>
      <c r="C91" s="352"/>
      <c r="D91" s="196"/>
      <c r="E91" s="206"/>
      <c r="F91" s="574"/>
    </row>
    <row r="92" spans="1:6" ht="15.75" thickBot="1" x14ac:dyDescent="0.25">
      <c r="A92" s="215"/>
      <c r="B92" s="216"/>
      <c r="C92" s="354"/>
      <c r="D92" s="216"/>
      <c r="E92" s="216"/>
      <c r="F92" s="579"/>
    </row>
    <row r="93" spans="1:6" x14ac:dyDescent="0.2">
      <c r="A93" s="212"/>
      <c r="B93" s="193"/>
      <c r="C93" s="348"/>
      <c r="D93" s="193"/>
      <c r="E93" s="193"/>
      <c r="F93" s="576"/>
    </row>
    <row r="94" spans="1:6" x14ac:dyDescent="0.2">
      <c r="A94" s="200"/>
      <c r="B94" s="197"/>
      <c r="C94" s="350"/>
      <c r="D94" s="197"/>
      <c r="E94" s="197"/>
      <c r="F94" s="573"/>
    </row>
    <row r="95" spans="1:6" x14ac:dyDescent="0.2">
      <c r="A95" s="217" t="s">
        <v>123</v>
      </c>
      <c r="B95" s="197"/>
      <c r="C95" s="350"/>
      <c r="D95" s="197"/>
      <c r="E95" s="197"/>
      <c r="F95" s="580">
        <f>SUM(F10:F94)</f>
        <v>0</v>
      </c>
    </row>
    <row r="96" spans="1:6" x14ac:dyDescent="0.2">
      <c r="A96" s="217" t="s">
        <v>124</v>
      </c>
      <c r="B96" s="197"/>
      <c r="C96" s="350"/>
      <c r="D96" s="197"/>
      <c r="E96" s="197"/>
      <c r="F96" s="581"/>
    </row>
    <row r="97" spans="1:6" s="197" customFormat="1" x14ac:dyDescent="0.2">
      <c r="A97" s="213"/>
      <c r="C97" s="350"/>
      <c r="F97" s="582"/>
    </row>
    <row r="98" spans="1:6" ht="18.75" thickBot="1" x14ac:dyDescent="0.3">
      <c r="A98" s="218" t="s">
        <v>125</v>
      </c>
      <c r="B98" s="197"/>
      <c r="C98" s="350"/>
      <c r="D98" s="197"/>
      <c r="E98" s="197"/>
      <c r="F98" s="583">
        <f>F95-F96</f>
        <v>0</v>
      </c>
    </row>
    <row r="99" spans="1:6" ht="16.5" thickTop="1" thickBot="1" x14ac:dyDescent="0.25">
      <c r="A99" s="219"/>
      <c r="B99" s="214"/>
      <c r="C99" s="355"/>
      <c r="D99" s="214"/>
      <c r="E99" s="214"/>
      <c r="F99" s="220"/>
    </row>
    <row r="100" spans="1:6" x14ac:dyDescent="0.2">
      <c r="A100" s="197"/>
      <c r="B100" s="197"/>
      <c r="C100" s="350"/>
      <c r="D100" s="197"/>
      <c r="E100" s="197"/>
      <c r="F100" s="197"/>
    </row>
    <row r="101" spans="1:6" x14ac:dyDescent="0.2">
      <c r="A101" s="243" t="s">
        <v>161</v>
      </c>
    </row>
  </sheetData>
  <sheetProtection formatColumns="0" formatRows="0"/>
  <phoneticPr fontId="18" type="noConversion"/>
  <pageMargins left="0.65" right="0.36" top="0.56999999999999995" bottom="0.53" header="0.39370078740157483" footer="0.23"/>
  <pageSetup paperSize="9" scale="47" orientation="portrait" r:id="rId1"/>
  <headerFooter alignWithMargins="0">
    <oddFooter>&amp;L&amp;D&amp;R&amp;A -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
  <sheetViews>
    <sheetView zoomScaleNormal="100" zoomScaleSheetLayoutView="100" workbookViewId="0">
      <selection activeCell="B11" sqref="B11"/>
    </sheetView>
  </sheetViews>
  <sheetFormatPr baseColWidth="10" defaultRowHeight="12.75" customHeight="1" x14ac:dyDescent="0.2"/>
  <cols>
    <col min="1" max="1" width="112.7109375" style="294" customWidth="1"/>
    <col min="2" max="2" width="32.28515625" style="294" customWidth="1"/>
    <col min="3" max="3" width="28.85546875" style="294" customWidth="1"/>
    <col min="4" max="4" width="23" style="294" customWidth="1"/>
    <col min="5" max="5" width="2.7109375" style="294" customWidth="1"/>
    <col min="6" max="6" width="15.7109375" style="295" customWidth="1"/>
    <col min="7" max="10" width="15.7109375" style="294" customWidth="1"/>
    <col min="11" max="11" width="2.7109375" style="294" customWidth="1"/>
    <col min="12" max="254" width="11.42578125" style="294"/>
    <col min="255" max="255" width="2.7109375" style="294" customWidth="1"/>
    <col min="256" max="256" width="64.7109375" style="294" customWidth="1"/>
    <col min="257" max="260" width="15.7109375" style="294" customWidth="1"/>
    <col min="261" max="261" width="2.7109375" style="294" customWidth="1"/>
    <col min="262" max="266" width="15.7109375" style="294" customWidth="1"/>
    <col min="267" max="267" width="2.7109375" style="294" customWidth="1"/>
    <col min="268" max="510" width="11.42578125" style="294"/>
    <col min="511" max="511" width="2.7109375" style="294" customWidth="1"/>
    <col min="512" max="512" width="64.7109375" style="294" customWidth="1"/>
    <col min="513" max="516" width="15.7109375" style="294" customWidth="1"/>
    <col min="517" max="517" width="2.7109375" style="294" customWidth="1"/>
    <col min="518" max="522" width="15.7109375" style="294" customWidth="1"/>
    <col min="523" max="523" width="2.7109375" style="294" customWidth="1"/>
    <col min="524" max="766" width="11.42578125" style="294"/>
    <col min="767" max="767" width="2.7109375" style="294" customWidth="1"/>
    <col min="768" max="768" width="64.7109375" style="294" customWidth="1"/>
    <col min="769" max="772" width="15.7109375" style="294" customWidth="1"/>
    <col min="773" max="773" width="2.7109375" style="294" customWidth="1"/>
    <col min="774" max="778" width="15.7109375" style="294" customWidth="1"/>
    <col min="779" max="779" width="2.7109375" style="294" customWidth="1"/>
    <col min="780" max="1022" width="11.42578125" style="294"/>
    <col min="1023" max="1023" width="2.7109375" style="294" customWidth="1"/>
    <col min="1024" max="1024" width="64.7109375" style="294" customWidth="1"/>
    <col min="1025" max="1028" width="15.7109375" style="294" customWidth="1"/>
    <col min="1029" max="1029" width="2.7109375" style="294" customWidth="1"/>
    <col min="1030" max="1034" width="15.7109375" style="294" customWidth="1"/>
    <col min="1035" max="1035" width="2.7109375" style="294" customWidth="1"/>
    <col min="1036" max="1278" width="11.42578125" style="294"/>
    <col min="1279" max="1279" width="2.7109375" style="294" customWidth="1"/>
    <col min="1280" max="1280" width="64.7109375" style="294" customWidth="1"/>
    <col min="1281" max="1284" width="15.7109375" style="294" customWidth="1"/>
    <col min="1285" max="1285" width="2.7109375" style="294" customWidth="1"/>
    <col min="1286" max="1290" width="15.7109375" style="294" customWidth="1"/>
    <col min="1291" max="1291" width="2.7109375" style="294" customWidth="1"/>
    <col min="1292" max="1534" width="11.42578125" style="294"/>
    <col min="1535" max="1535" width="2.7109375" style="294" customWidth="1"/>
    <col min="1536" max="1536" width="64.7109375" style="294" customWidth="1"/>
    <col min="1537" max="1540" width="15.7109375" style="294" customWidth="1"/>
    <col min="1541" max="1541" width="2.7109375" style="294" customWidth="1"/>
    <col min="1542" max="1546" width="15.7109375" style="294" customWidth="1"/>
    <col min="1547" max="1547" width="2.7109375" style="294" customWidth="1"/>
    <col min="1548" max="1790" width="11.42578125" style="294"/>
    <col min="1791" max="1791" width="2.7109375" style="294" customWidth="1"/>
    <col min="1792" max="1792" width="64.7109375" style="294" customWidth="1"/>
    <col min="1793" max="1796" width="15.7109375" style="294" customWidth="1"/>
    <col min="1797" max="1797" width="2.7109375" style="294" customWidth="1"/>
    <col min="1798" max="1802" width="15.7109375" style="294" customWidth="1"/>
    <col min="1803" max="1803" width="2.7109375" style="294" customWidth="1"/>
    <col min="1804" max="2046" width="11.42578125" style="294"/>
    <col min="2047" max="2047" width="2.7109375" style="294" customWidth="1"/>
    <col min="2048" max="2048" width="64.7109375" style="294" customWidth="1"/>
    <col min="2049" max="2052" width="15.7109375" style="294" customWidth="1"/>
    <col min="2053" max="2053" width="2.7109375" style="294" customWidth="1"/>
    <col min="2054" max="2058" width="15.7109375" style="294" customWidth="1"/>
    <col min="2059" max="2059" width="2.7109375" style="294" customWidth="1"/>
    <col min="2060" max="2302" width="11.42578125" style="294"/>
    <col min="2303" max="2303" width="2.7109375" style="294" customWidth="1"/>
    <col min="2304" max="2304" width="64.7109375" style="294" customWidth="1"/>
    <col min="2305" max="2308" width="15.7109375" style="294" customWidth="1"/>
    <col min="2309" max="2309" width="2.7109375" style="294" customWidth="1"/>
    <col min="2310" max="2314" width="15.7109375" style="294" customWidth="1"/>
    <col min="2315" max="2315" width="2.7109375" style="294" customWidth="1"/>
    <col min="2316" max="2558" width="11.42578125" style="294"/>
    <col min="2559" max="2559" width="2.7109375" style="294" customWidth="1"/>
    <col min="2560" max="2560" width="64.7109375" style="294" customWidth="1"/>
    <col min="2561" max="2564" width="15.7109375" style="294" customWidth="1"/>
    <col min="2565" max="2565" width="2.7109375" style="294" customWidth="1"/>
    <col min="2566" max="2570" width="15.7109375" style="294" customWidth="1"/>
    <col min="2571" max="2571" width="2.7109375" style="294" customWidth="1"/>
    <col min="2572" max="2814" width="11.42578125" style="294"/>
    <col min="2815" max="2815" width="2.7109375" style="294" customWidth="1"/>
    <col min="2816" max="2816" width="64.7109375" style="294" customWidth="1"/>
    <col min="2817" max="2820" width="15.7109375" style="294" customWidth="1"/>
    <col min="2821" max="2821" width="2.7109375" style="294" customWidth="1"/>
    <col min="2822" max="2826" width="15.7109375" style="294" customWidth="1"/>
    <col min="2827" max="2827" width="2.7109375" style="294" customWidth="1"/>
    <col min="2828" max="3070" width="11.42578125" style="294"/>
    <col min="3071" max="3071" width="2.7109375" style="294" customWidth="1"/>
    <col min="3072" max="3072" width="64.7109375" style="294" customWidth="1"/>
    <col min="3073" max="3076" width="15.7109375" style="294" customWidth="1"/>
    <col min="3077" max="3077" width="2.7109375" style="294" customWidth="1"/>
    <col min="3078" max="3082" width="15.7109375" style="294" customWidth="1"/>
    <col min="3083" max="3083" width="2.7109375" style="294" customWidth="1"/>
    <col min="3084" max="3326" width="11.42578125" style="294"/>
    <col min="3327" max="3327" width="2.7109375" style="294" customWidth="1"/>
    <col min="3328" max="3328" width="64.7109375" style="294" customWidth="1"/>
    <col min="3329" max="3332" width="15.7109375" style="294" customWidth="1"/>
    <col min="3333" max="3333" width="2.7109375" style="294" customWidth="1"/>
    <col min="3334" max="3338" width="15.7109375" style="294" customWidth="1"/>
    <col min="3339" max="3339" width="2.7109375" style="294" customWidth="1"/>
    <col min="3340" max="3582" width="11.42578125" style="294"/>
    <col min="3583" max="3583" width="2.7109375" style="294" customWidth="1"/>
    <col min="3584" max="3584" width="64.7109375" style="294" customWidth="1"/>
    <col min="3585" max="3588" width="15.7109375" style="294" customWidth="1"/>
    <col min="3589" max="3589" width="2.7109375" style="294" customWidth="1"/>
    <col min="3590" max="3594" width="15.7109375" style="294" customWidth="1"/>
    <col min="3595" max="3595" width="2.7109375" style="294" customWidth="1"/>
    <col min="3596" max="3838" width="11.42578125" style="294"/>
    <col min="3839" max="3839" width="2.7109375" style="294" customWidth="1"/>
    <col min="3840" max="3840" width="64.7109375" style="294" customWidth="1"/>
    <col min="3841" max="3844" width="15.7109375" style="294" customWidth="1"/>
    <col min="3845" max="3845" width="2.7109375" style="294" customWidth="1"/>
    <col min="3846" max="3850" width="15.7109375" style="294" customWidth="1"/>
    <col min="3851" max="3851" width="2.7109375" style="294" customWidth="1"/>
    <col min="3852" max="4094" width="11.42578125" style="294"/>
    <col min="4095" max="4095" width="2.7109375" style="294" customWidth="1"/>
    <col min="4096" max="4096" width="64.7109375" style="294" customWidth="1"/>
    <col min="4097" max="4100" width="15.7109375" style="294" customWidth="1"/>
    <col min="4101" max="4101" width="2.7109375" style="294" customWidth="1"/>
    <col min="4102" max="4106" width="15.7109375" style="294" customWidth="1"/>
    <col min="4107" max="4107" width="2.7109375" style="294" customWidth="1"/>
    <col min="4108" max="4350" width="11.42578125" style="294"/>
    <col min="4351" max="4351" width="2.7109375" style="294" customWidth="1"/>
    <col min="4352" max="4352" width="64.7109375" style="294" customWidth="1"/>
    <col min="4353" max="4356" width="15.7109375" style="294" customWidth="1"/>
    <col min="4357" max="4357" width="2.7109375" style="294" customWidth="1"/>
    <col min="4358" max="4362" width="15.7109375" style="294" customWidth="1"/>
    <col min="4363" max="4363" width="2.7109375" style="294" customWidth="1"/>
    <col min="4364" max="4606" width="11.42578125" style="294"/>
    <col min="4607" max="4607" width="2.7109375" style="294" customWidth="1"/>
    <col min="4608" max="4608" width="64.7109375" style="294" customWidth="1"/>
    <col min="4609" max="4612" width="15.7109375" style="294" customWidth="1"/>
    <col min="4613" max="4613" width="2.7109375" style="294" customWidth="1"/>
    <col min="4614" max="4618" width="15.7109375" style="294" customWidth="1"/>
    <col min="4619" max="4619" width="2.7109375" style="294" customWidth="1"/>
    <col min="4620" max="4862" width="11.42578125" style="294"/>
    <col min="4863" max="4863" width="2.7109375" style="294" customWidth="1"/>
    <col min="4864" max="4864" width="64.7109375" style="294" customWidth="1"/>
    <col min="4865" max="4868" width="15.7109375" style="294" customWidth="1"/>
    <col min="4869" max="4869" width="2.7109375" style="294" customWidth="1"/>
    <col min="4870" max="4874" width="15.7109375" style="294" customWidth="1"/>
    <col min="4875" max="4875" width="2.7109375" style="294" customWidth="1"/>
    <col min="4876" max="5118" width="11.42578125" style="294"/>
    <col min="5119" max="5119" width="2.7109375" style="294" customWidth="1"/>
    <col min="5120" max="5120" width="64.7109375" style="294" customWidth="1"/>
    <col min="5121" max="5124" width="15.7109375" style="294" customWidth="1"/>
    <col min="5125" max="5125" width="2.7109375" style="294" customWidth="1"/>
    <col min="5126" max="5130" width="15.7109375" style="294" customWidth="1"/>
    <col min="5131" max="5131" width="2.7109375" style="294" customWidth="1"/>
    <col min="5132" max="5374" width="11.42578125" style="294"/>
    <col min="5375" max="5375" width="2.7109375" style="294" customWidth="1"/>
    <col min="5376" max="5376" width="64.7109375" style="294" customWidth="1"/>
    <col min="5377" max="5380" width="15.7109375" style="294" customWidth="1"/>
    <col min="5381" max="5381" width="2.7109375" style="294" customWidth="1"/>
    <col min="5382" max="5386" width="15.7109375" style="294" customWidth="1"/>
    <col min="5387" max="5387" width="2.7109375" style="294" customWidth="1"/>
    <col min="5388" max="5630" width="11.42578125" style="294"/>
    <col min="5631" max="5631" width="2.7109375" style="294" customWidth="1"/>
    <col min="5632" max="5632" width="64.7109375" style="294" customWidth="1"/>
    <col min="5633" max="5636" width="15.7109375" style="294" customWidth="1"/>
    <col min="5637" max="5637" width="2.7109375" style="294" customWidth="1"/>
    <col min="5638" max="5642" width="15.7109375" style="294" customWidth="1"/>
    <col min="5643" max="5643" width="2.7109375" style="294" customWidth="1"/>
    <col min="5644" max="5886" width="11.42578125" style="294"/>
    <col min="5887" max="5887" width="2.7109375" style="294" customWidth="1"/>
    <col min="5888" max="5888" width="64.7109375" style="294" customWidth="1"/>
    <col min="5889" max="5892" width="15.7109375" style="294" customWidth="1"/>
    <col min="5893" max="5893" width="2.7109375" style="294" customWidth="1"/>
    <col min="5894" max="5898" width="15.7109375" style="294" customWidth="1"/>
    <col min="5899" max="5899" width="2.7109375" style="294" customWidth="1"/>
    <col min="5900" max="6142" width="11.42578125" style="294"/>
    <col min="6143" max="6143" width="2.7109375" style="294" customWidth="1"/>
    <col min="6144" max="6144" width="64.7109375" style="294" customWidth="1"/>
    <col min="6145" max="6148" width="15.7109375" style="294" customWidth="1"/>
    <col min="6149" max="6149" width="2.7109375" style="294" customWidth="1"/>
    <col min="6150" max="6154" width="15.7109375" style="294" customWidth="1"/>
    <col min="6155" max="6155" width="2.7109375" style="294" customWidth="1"/>
    <col min="6156" max="6398" width="11.42578125" style="294"/>
    <col min="6399" max="6399" width="2.7109375" style="294" customWidth="1"/>
    <col min="6400" max="6400" width="64.7109375" style="294" customWidth="1"/>
    <col min="6401" max="6404" width="15.7109375" style="294" customWidth="1"/>
    <col min="6405" max="6405" width="2.7109375" style="294" customWidth="1"/>
    <col min="6406" max="6410" width="15.7109375" style="294" customWidth="1"/>
    <col min="6411" max="6411" width="2.7109375" style="294" customWidth="1"/>
    <col min="6412" max="6654" width="11.42578125" style="294"/>
    <col min="6655" max="6655" width="2.7109375" style="294" customWidth="1"/>
    <col min="6656" max="6656" width="64.7109375" style="294" customWidth="1"/>
    <col min="6657" max="6660" width="15.7109375" style="294" customWidth="1"/>
    <col min="6661" max="6661" width="2.7109375" style="294" customWidth="1"/>
    <col min="6662" max="6666" width="15.7109375" style="294" customWidth="1"/>
    <col min="6667" max="6667" width="2.7109375" style="294" customWidth="1"/>
    <col min="6668" max="6910" width="11.42578125" style="294"/>
    <col min="6911" max="6911" width="2.7109375" style="294" customWidth="1"/>
    <col min="6912" max="6912" width="64.7109375" style="294" customWidth="1"/>
    <col min="6913" max="6916" width="15.7109375" style="294" customWidth="1"/>
    <col min="6917" max="6917" width="2.7109375" style="294" customWidth="1"/>
    <col min="6918" max="6922" width="15.7109375" style="294" customWidth="1"/>
    <col min="6923" max="6923" width="2.7109375" style="294" customWidth="1"/>
    <col min="6924" max="7166" width="11.42578125" style="294"/>
    <col min="7167" max="7167" width="2.7109375" style="294" customWidth="1"/>
    <col min="7168" max="7168" width="64.7109375" style="294" customWidth="1"/>
    <col min="7169" max="7172" width="15.7109375" style="294" customWidth="1"/>
    <col min="7173" max="7173" width="2.7109375" style="294" customWidth="1"/>
    <col min="7174" max="7178" width="15.7109375" style="294" customWidth="1"/>
    <col min="7179" max="7179" width="2.7109375" style="294" customWidth="1"/>
    <col min="7180" max="7422" width="11.42578125" style="294"/>
    <col min="7423" max="7423" width="2.7109375" style="294" customWidth="1"/>
    <col min="7424" max="7424" width="64.7109375" style="294" customWidth="1"/>
    <col min="7425" max="7428" width="15.7109375" style="294" customWidth="1"/>
    <col min="7429" max="7429" width="2.7109375" style="294" customWidth="1"/>
    <col min="7430" max="7434" width="15.7109375" style="294" customWidth="1"/>
    <col min="7435" max="7435" width="2.7109375" style="294" customWidth="1"/>
    <col min="7436" max="7678" width="11.42578125" style="294"/>
    <col min="7679" max="7679" width="2.7109375" style="294" customWidth="1"/>
    <col min="7680" max="7680" width="64.7109375" style="294" customWidth="1"/>
    <col min="7681" max="7684" width="15.7109375" style="294" customWidth="1"/>
    <col min="7685" max="7685" width="2.7109375" style="294" customWidth="1"/>
    <col min="7686" max="7690" width="15.7109375" style="294" customWidth="1"/>
    <col min="7691" max="7691" width="2.7109375" style="294" customWidth="1"/>
    <col min="7692" max="7934" width="11.42578125" style="294"/>
    <col min="7935" max="7935" width="2.7109375" style="294" customWidth="1"/>
    <col min="7936" max="7936" width="64.7109375" style="294" customWidth="1"/>
    <col min="7937" max="7940" width="15.7109375" style="294" customWidth="1"/>
    <col min="7941" max="7941" width="2.7109375" style="294" customWidth="1"/>
    <col min="7942" max="7946" width="15.7109375" style="294" customWidth="1"/>
    <col min="7947" max="7947" width="2.7109375" style="294" customWidth="1"/>
    <col min="7948" max="8190" width="11.42578125" style="294"/>
    <col min="8191" max="8191" width="2.7109375" style="294" customWidth="1"/>
    <col min="8192" max="8192" width="64.7109375" style="294" customWidth="1"/>
    <col min="8193" max="8196" width="15.7109375" style="294" customWidth="1"/>
    <col min="8197" max="8197" width="2.7109375" style="294" customWidth="1"/>
    <col min="8198" max="8202" width="15.7109375" style="294" customWidth="1"/>
    <col min="8203" max="8203" width="2.7109375" style="294" customWidth="1"/>
    <col min="8204" max="8446" width="11.42578125" style="294"/>
    <col min="8447" max="8447" width="2.7109375" style="294" customWidth="1"/>
    <col min="8448" max="8448" width="64.7109375" style="294" customWidth="1"/>
    <col min="8449" max="8452" width="15.7109375" style="294" customWidth="1"/>
    <col min="8453" max="8453" width="2.7109375" style="294" customWidth="1"/>
    <col min="8454" max="8458" width="15.7109375" style="294" customWidth="1"/>
    <col min="8459" max="8459" width="2.7109375" style="294" customWidth="1"/>
    <col min="8460" max="8702" width="11.42578125" style="294"/>
    <col min="8703" max="8703" width="2.7109375" style="294" customWidth="1"/>
    <col min="8704" max="8704" width="64.7109375" style="294" customWidth="1"/>
    <col min="8705" max="8708" width="15.7109375" style="294" customWidth="1"/>
    <col min="8709" max="8709" width="2.7109375" style="294" customWidth="1"/>
    <col min="8710" max="8714" width="15.7109375" style="294" customWidth="1"/>
    <col min="8715" max="8715" width="2.7109375" style="294" customWidth="1"/>
    <col min="8716" max="8958" width="11.42578125" style="294"/>
    <col min="8959" max="8959" width="2.7109375" style="294" customWidth="1"/>
    <col min="8960" max="8960" width="64.7109375" style="294" customWidth="1"/>
    <col min="8961" max="8964" width="15.7109375" style="294" customWidth="1"/>
    <col min="8965" max="8965" width="2.7109375" style="294" customWidth="1"/>
    <col min="8966" max="8970" width="15.7109375" style="294" customWidth="1"/>
    <col min="8971" max="8971" width="2.7109375" style="294" customWidth="1"/>
    <col min="8972" max="9214" width="11.42578125" style="294"/>
    <col min="9215" max="9215" width="2.7109375" style="294" customWidth="1"/>
    <col min="9216" max="9216" width="64.7109375" style="294" customWidth="1"/>
    <col min="9217" max="9220" width="15.7109375" style="294" customWidth="1"/>
    <col min="9221" max="9221" width="2.7109375" style="294" customWidth="1"/>
    <col min="9222" max="9226" width="15.7109375" style="294" customWidth="1"/>
    <col min="9227" max="9227" width="2.7109375" style="294" customWidth="1"/>
    <col min="9228" max="9470" width="11.42578125" style="294"/>
    <col min="9471" max="9471" width="2.7109375" style="294" customWidth="1"/>
    <col min="9472" max="9472" width="64.7109375" style="294" customWidth="1"/>
    <col min="9473" max="9476" width="15.7109375" style="294" customWidth="1"/>
    <col min="9477" max="9477" width="2.7109375" style="294" customWidth="1"/>
    <col min="9478" max="9482" width="15.7109375" style="294" customWidth="1"/>
    <col min="9483" max="9483" width="2.7109375" style="294" customWidth="1"/>
    <col min="9484" max="9726" width="11.42578125" style="294"/>
    <col min="9727" max="9727" width="2.7109375" style="294" customWidth="1"/>
    <col min="9728" max="9728" width="64.7109375" style="294" customWidth="1"/>
    <col min="9729" max="9732" width="15.7109375" style="294" customWidth="1"/>
    <col min="9733" max="9733" width="2.7109375" style="294" customWidth="1"/>
    <col min="9734" max="9738" width="15.7109375" style="294" customWidth="1"/>
    <col min="9739" max="9739" width="2.7109375" style="294" customWidth="1"/>
    <col min="9740" max="9982" width="11.42578125" style="294"/>
    <col min="9983" max="9983" width="2.7109375" style="294" customWidth="1"/>
    <col min="9984" max="9984" width="64.7109375" style="294" customWidth="1"/>
    <col min="9985" max="9988" width="15.7109375" style="294" customWidth="1"/>
    <col min="9989" max="9989" width="2.7109375" style="294" customWidth="1"/>
    <col min="9990" max="9994" width="15.7109375" style="294" customWidth="1"/>
    <col min="9995" max="9995" width="2.7109375" style="294" customWidth="1"/>
    <col min="9996" max="10238" width="11.42578125" style="294"/>
    <col min="10239" max="10239" width="2.7109375" style="294" customWidth="1"/>
    <col min="10240" max="10240" width="64.7109375" style="294" customWidth="1"/>
    <col min="10241" max="10244" width="15.7109375" style="294" customWidth="1"/>
    <col min="10245" max="10245" width="2.7109375" style="294" customWidth="1"/>
    <col min="10246" max="10250" width="15.7109375" style="294" customWidth="1"/>
    <col min="10251" max="10251" width="2.7109375" style="294" customWidth="1"/>
    <col min="10252" max="10494" width="11.42578125" style="294"/>
    <col min="10495" max="10495" width="2.7109375" style="294" customWidth="1"/>
    <col min="10496" max="10496" width="64.7109375" style="294" customWidth="1"/>
    <col min="10497" max="10500" width="15.7109375" style="294" customWidth="1"/>
    <col min="10501" max="10501" width="2.7109375" style="294" customWidth="1"/>
    <col min="10502" max="10506" width="15.7109375" style="294" customWidth="1"/>
    <col min="10507" max="10507" width="2.7109375" style="294" customWidth="1"/>
    <col min="10508" max="10750" width="11.42578125" style="294"/>
    <col min="10751" max="10751" width="2.7109375" style="294" customWidth="1"/>
    <col min="10752" max="10752" width="64.7109375" style="294" customWidth="1"/>
    <col min="10753" max="10756" width="15.7109375" style="294" customWidth="1"/>
    <col min="10757" max="10757" width="2.7109375" style="294" customWidth="1"/>
    <col min="10758" max="10762" width="15.7109375" style="294" customWidth="1"/>
    <col min="10763" max="10763" width="2.7109375" style="294" customWidth="1"/>
    <col min="10764" max="11006" width="11.42578125" style="294"/>
    <col min="11007" max="11007" width="2.7109375" style="294" customWidth="1"/>
    <col min="11008" max="11008" width="64.7109375" style="294" customWidth="1"/>
    <col min="11009" max="11012" width="15.7109375" style="294" customWidth="1"/>
    <col min="11013" max="11013" width="2.7109375" style="294" customWidth="1"/>
    <col min="11014" max="11018" width="15.7109375" style="294" customWidth="1"/>
    <col min="11019" max="11019" width="2.7109375" style="294" customWidth="1"/>
    <col min="11020" max="11262" width="11.42578125" style="294"/>
    <col min="11263" max="11263" width="2.7109375" style="294" customWidth="1"/>
    <col min="11264" max="11264" width="64.7109375" style="294" customWidth="1"/>
    <col min="11265" max="11268" width="15.7109375" style="294" customWidth="1"/>
    <col min="11269" max="11269" width="2.7109375" style="294" customWidth="1"/>
    <col min="11270" max="11274" width="15.7109375" style="294" customWidth="1"/>
    <col min="11275" max="11275" width="2.7109375" style="294" customWidth="1"/>
    <col min="11276" max="11518" width="11.42578125" style="294"/>
    <col min="11519" max="11519" width="2.7109375" style="294" customWidth="1"/>
    <col min="11520" max="11520" width="64.7109375" style="294" customWidth="1"/>
    <col min="11521" max="11524" width="15.7109375" style="294" customWidth="1"/>
    <col min="11525" max="11525" width="2.7109375" style="294" customWidth="1"/>
    <col min="11526" max="11530" width="15.7109375" style="294" customWidth="1"/>
    <col min="11531" max="11531" width="2.7109375" style="294" customWidth="1"/>
    <col min="11532" max="11774" width="11.42578125" style="294"/>
    <col min="11775" max="11775" width="2.7109375" style="294" customWidth="1"/>
    <col min="11776" max="11776" width="64.7109375" style="294" customWidth="1"/>
    <col min="11777" max="11780" width="15.7109375" style="294" customWidth="1"/>
    <col min="11781" max="11781" width="2.7109375" style="294" customWidth="1"/>
    <col min="11782" max="11786" width="15.7109375" style="294" customWidth="1"/>
    <col min="11787" max="11787" width="2.7109375" style="294" customWidth="1"/>
    <col min="11788" max="12030" width="11.42578125" style="294"/>
    <col min="12031" max="12031" width="2.7109375" style="294" customWidth="1"/>
    <col min="12032" max="12032" width="64.7109375" style="294" customWidth="1"/>
    <col min="12033" max="12036" width="15.7109375" style="294" customWidth="1"/>
    <col min="12037" max="12037" width="2.7109375" style="294" customWidth="1"/>
    <col min="12038" max="12042" width="15.7109375" style="294" customWidth="1"/>
    <col min="12043" max="12043" width="2.7109375" style="294" customWidth="1"/>
    <col min="12044" max="12286" width="11.42578125" style="294"/>
    <col min="12287" max="12287" width="2.7109375" style="294" customWidth="1"/>
    <col min="12288" max="12288" width="64.7109375" style="294" customWidth="1"/>
    <col min="12289" max="12292" width="15.7109375" style="294" customWidth="1"/>
    <col min="12293" max="12293" width="2.7109375" style="294" customWidth="1"/>
    <col min="12294" max="12298" width="15.7109375" style="294" customWidth="1"/>
    <col min="12299" max="12299" width="2.7109375" style="294" customWidth="1"/>
    <col min="12300" max="12542" width="11.42578125" style="294"/>
    <col min="12543" max="12543" width="2.7109375" style="294" customWidth="1"/>
    <col min="12544" max="12544" width="64.7109375" style="294" customWidth="1"/>
    <col min="12545" max="12548" width="15.7109375" style="294" customWidth="1"/>
    <col min="12549" max="12549" width="2.7109375" style="294" customWidth="1"/>
    <col min="12550" max="12554" width="15.7109375" style="294" customWidth="1"/>
    <col min="12555" max="12555" width="2.7109375" style="294" customWidth="1"/>
    <col min="12556" max="12798" width="11.42578125" style="294"/>
    <col min="12799" max="12799" width="2.7109375" style="294" customWidth="1"/>
    <col min="12800" max="12800" width="64.7109375" style="294" customWidth="1"/>
    <col min="12801" max="12804" width="15.7109375" style="294" customWidth="1"/>
    <col min="12805" max="12805" width="2.7109375" style="294" customWidth="1"/>
    <col min="12806" max="12810" width="15.7109375" style="294" customWidth="1"/>
    <col min="12811" max="12811" width="2.7109375" style="294" customWidth="1"/>
    <col min="12812" max="13054" width="11.42578125" style="294"/>
    <col min="13055" max="13055" width="2.7109375" style="294" customWidth="1"/>
    <col min="13056" max="13056" width="64.7109375" style="294" customWidth="1"/>
    <col min="13057" max="13060" width="15.7109375" style="294" customWidth="1"/>
    <col min="13061" max="13061" width="2.7109375" style="294" customWidth="1"/>
    <col min="13062" max="13066" width="15.7109375" style="294" customWidth="1"/>
    <col min="13067" max="13067" width="2.7109375" style="294" customWidth="1"/>
    <col min="13068" max="13310" width="11.42578125" style="294"/>
    <col min="13311" max="13311" width="2.7109375" style="294" customWidth="1"/>
    <col min="13312" max="13312" width="64.7109375" style="294" customWidth="1"/>
    <col min="13313" max="13316" width="15.7109375" style="294" customWidth="1"/>
    <col min="13317" max="13317" width="2.7109375" style="294" customWidth="1"/>
    <col min="13318" max="13322" width="15.7109375" style="294" customWidth="1"/>
    <col min="13323" max="13323" width="2.7109375" style="294" customWidth="1"/>
    <col min="13324" max="13566" width="11.42578125" style="294"/>
    <col min="13567" max="13567" width="2.7109375" style="294" customWidth="1"/>
    <col min="13568" max="13568" width="64.7109375" style="294" customWidth="1"/>
    <col min="13569" max="13572" width="15.7109375" style="294" customWidth="1"/>
    <col min="13573" max="13573" width="2.7109375" style="294" customWidth="1"/>
    <col min="13574" max="13578" width="15.7109375" style="294" customWidth="1"/>
    <col min="13579" max="13579" width="2.7109375" style="294" customWidth="1"/>
    <col min="13580" max="13822" width="11.42578125" style="294"/>
    <col min="13823" max="13823" width="2.7109375" style="294" customWidth="1"/>
    <col min="13824" max="13824" width="64.7109375" style="294" customWidth="1"/>
    <col min="13825" max="13828" width="15.7109375" style="294" customWidth="1"/>
    <col min="13829" max="13829" width="2.7109375" style="294" customWidth="1"/>
    <col min="13830" max="13834" width="15.7109375" style="294" customWidth="1"/>
    <col min="13835" max="13835" width="2.7109375" style="294" customWidth="1"/>
    <col min="13836" max="14078" width="11.42578125" style="294"/>
    <col min="14079" max="14079" width="2.7109375" style="294" customWidth="1"/>
    <col min="14080" max="14080" width="64.7109375" style="294" customWidth="1"/>
    <col min="14081" max="14084" width="15.7109375" style="294" customWidth="1"/>
    <col min="14085" max="14085" width="2.7109375" style="294" customWidth="1"/>
    <col min="14086" max="14090" width="15.7109375" style="294" customWidth="1"/>
    <col min="14091" max="14091" width="2.7109375" style="294" customWidth="1"/>
    <col min="14092" max="14334" width="11.42578125" style="294"/>
    <col min="14335" max="14335" width="2.7109375" style="294" customWidth="1"/>
    <col min="14336" max="14336" width="64.7109375" style="294" customWidth="1"/>
    <col min="14337" max="14340" width="15.7109375" style="294" customWidth="1"/>
    <col min="14341" max="14341" width="2.7109375" style="294" customWidth="1"/>
    <col min="14342" max="14346" width="15.7109375" style="294" customWidth="1"/>
    <col min="14347" max="14347" width="2.7109375" style="294" customWidth="1"/>
    <col min="14348" max="14590" width="11.42578125" style="294"/>
    <col min="14591" max="14591" width="2.7109375" style="294" customWidth="1"/>
    <col min="14592" max="14592" width="64.7109375" style="294" customWidth="1"/>
    <col min="14593" max="14596" width="15.7109375" style="294" customWidth="1"/>
    <col min="14597" max="14597" width="2.7109375" style="294" customWidth="1"/>
    <col min="14598" max="14602" width="15.7109375" style="294" customWidth="1"/>
    <col min="14603" max="14603" width="2.7109375" style="294" customWidth="1"/>
    <col min="14604" max="14846" width="11.42578125" style="294"/>
    <col min="14847" max="14847" width="2.7109375" style="294" customWidth="1"/>
    <col min="14848" max="14848" width="64.7109375" style="294" customWidth="1"/>
    <col min="14849" max="14852" width="15.7109375" style="294" customWidth="1"/>
    <col min="14853" max="14853" width="2.7109375" style="294" customWidth="1"/>
    <col min="14854" max="14858" width="15.7109375" style="294" customWidth="1"/>
    <col min="14859" max="14859" width="2.7109375" style="294" customWidth="1"/>
    <col min="14860" max="15102" width="11.42578125" style="294"/>
    <col min="15103" max="15103" width="2.7109375" style="294" customWidth="1"/>
    <col min="15104" max="15104" width="64.7109375" style="294" customWidth="1"/>
    <col min="15105" max="15108" width="15.7109375" style="294" customWidth="1"/>
    <col min="15109" max="15109" width="2.7109375" style="294" customWidth="1"/>
    <col min="15110" max="15114" width="15.7109375" style="294" customWidth="1"/>
    <col min="15115" max="15115" width="2.7109375" style="294" customWidth="1"/>
    <col min="15116" max="15358" width="11.42578125" style="294"/>
    <col min="15359" max="15359" width="2.7109375" style="294" customWidth="1"/>
    <col min="15360" max="15360" width="64.7109375" style="294" customWidth="1"/>
    <col min="15361" max="15364" width="15.7109375" style="294" customWidth="1"/>
    <col min="15365" max="15365" width="2.7109375" style="294" customWidth="1"/>
    <col min="15366" max="15370" width="15.7109375" style="294" customWidth="1"/>
    <col min="15371" max="15371" width="2.7109375" style="294" customWidth="1"/>
    <col min="15372" max="15614" width="11.42578125" style="294"/>
    <col min="15615" max="15615" width="2.7109375" style="294" customWidth="1"/>
    <col min="15616" max="15616" width="64.7109375" style="294" customWidth="1"/>
    <col min="15617" max="15620" width="15.7109375" style="294" customWidth="1"/>
    <col min="15621" max="15621" width="2.7109375" style="294" customWidth="1"/>
    <col min="15622" max="15626" width="15.7109375" style="294" customWidth="1"/>
    <col min="15627" max="15627" width="2.7109375" style="294" customWidth="1"/>
    <col min="15628" max="15870" width="11.42578125" style="294"/>
    <col min="15871" max="15871" width="2.7109375" style="294" customWidth="1"/>
    <col min="15872" max="15872" width="64.7109375" style="294" customWidth="1"/>
    <col min="15873" max="15876" width="15.7109375" style="294" customWidth="1"/>
    <col min="15877" max="15877" width="2.7109375" style="294" customWidth="1"/>
    <col min="15878" max="15882" width="15.7109375" style="294" customWidth="1"/>
    <col min="15883" max="15883" width="2.7109375" style="294" customWidth="1"/>
    <col min="15884" max="16126" width="11.42578125" style="294"/>
    <col min="16127" max="16127" width="2.7109375" style="294" customWidth="1"/>
    <col min="16128" max="16128" width="64.7109375" style="294" customWidth="1"/>
    <col min="16129" max="16132" width="15.7109375" style="294" customWidth="1"/>
    <col min="16133" max="16133" width="2.7109375" style="294" customWidth="1"/>
    <col min="16134" max="16138" width="15.7109375" style="294" customWidth="1"/>
    <col min="16139" max="16139" width="2.7109375" style="294" customWidth="1"/>
    <col min="16140" max="16384" width="11.42578125" style="294"/>
  </cols>
  <sheetData>
    <row r="1" spans="1:11" s="292" customFormat="1" ht="23.25" x14ac:dyDescent="0.2">
      <c r="A1" s="298" t="str">
        <f>CONCATENATE("VI. Ermittlung der Differenzen gemäß § 5 Abs. 1 Satz 3 und 4 ARegV im Jahr ",'Allgemeines+Zusammenfassung'!B11)</f>
        <v>VI. Ermittlung der Differenzen gemäß § 5 Abs. 1 Satz 3 und 4 ARegV im Jahr 2018</v>
      </c>
      <c r="F1" s="293"/>
    </row>
    <row r="2" spans="1:11" s="292" customFormat="1" ht="12.75" customHeight="1" x14ac:dyDescent="0.2">
      <c r="A2" s="299"/>
      <c r="B2" s="294"/>
      <c r="C2" s="294"/>
      <c r="D2" s="294"/>
      <c r="E2" s="294"/>
      <c r="F2" s="295"/>
      <c r="G2" s="294"/>
      <c r="H2" s="294"/>
      <c r="I2" s="294"/>
      <c r="J2" s="294"/>
      <c r="K2" s="294"/>
    </row>
    <row r="3" spans="1:11" ht="61.5" customHeight="1" x14ac:dyDescent="0.25">
      <c r="A3" s="424" t="s">
        <v>226</v>
      </c>
      <c r="B3" s="389" t="s">
        <v>212</v>
      </c>
      <c r="C3" s="423" t="s">
        <v>227</v>
      </c>
      <c r="D3" s="423" t="s">
        <v>228</v>
      </c>
    </row>
    <row r="4" spans="1:11" ht="12.75" customHeight="1" x14ac:dyDescent="0.2">
      <c r="A4" s="392" t="s">
        <v>114</v>
      </c>
      <c r="B4" s="398"/>
    </row>
    <row r="5" spans="1:11" ht="12.75" customHeight="1" x14ac:dyDescent="0.2">
      <c r="A5" s="392" t="s">
        <v>113</v>
      </c>
      <c r="B5" s="398"/>
    </row>
    <row r="6" spans="1:11" ht="12.75" customHeight="1" x14ac:dyDescent="0.2">
      <c r="A6" s="393"/>
      <c r="B6" s="394"/>
    </row>
    <row r="7" spans="1:11" ht="12.75" customHeight="1" x14ac:dyDescent="0.2">
      <c r="A7" s="422" t="s">
        <v>225</v>
      </c>
      <c r="B7" s="395"/>
    </row>
    <row r="8" spans="1:11" ht="12.75" customHeight="1" x14ac:dyDescent="0.2">
      <c r="A8" s="392" t="s">
        <v>114</v>
      </c>
      <c r="B8" s="398"/>
    </row>
    <row r="9" spans="1:11" ht="12.75" customHeight="1" x14ac:dyDescent="0.2">
      <c r="A9" s="392" t="s">
        <v>113</v>
      </c>
      <c r="B9" s="398"/>
    </row>
    <row r="10" spans="1:11" ht="12.75" customHeight="1" x14ac:dyDescent="0.2">
      <c r="A10" s="396"/>
      <c r="B10" s="396"/>
    </row>
    <row r="11" spans="1:11" ht="12.75" customHeight="1" x14ac:dyDescent="0.25">
      <c r="A11" s="392" t="s">
        <v>489</v>
      </c>
      <c r="B11" s="399">
        <f>SUM(B8:B9)-SUM(B4:B5)</f>
        <v>0</v>
      </c>
    </row>
    <row r="12" spans="1:11" ht="12.75" customHeight="1" x14ac:dyDescent="0.2">
      <c r="A12" s="397"/>
      <c r="B12" s="397"/>
    </row>
    <row r="13" spans="1:11" ht="19.5" customHeight="1" x14ac:dyDescent="0.2">
      <c r="A13" s="400" t="s">
        <v>213</v>
      </c>
      <c r="B13" s="396"/>
    </row>
    <row r="14" spans="1:11" ht="12.75" customHeight="1" x14ac:dyDescent="0.2">
      <c r="A14" s="392" t="s">
        <v>229</v>
      </c>
      <c r="B14" s="586"/>
      <c r="C14" s="586"/>
      <c r="D14" s="586"/>
    </row>
    <row r="15" spans="1:11" ht="12.75" customHeight="1" x14ac:dyDescent="0.2">
      <c r="A15" s="392" t="s">
        <v>230</v>
      </c>
      <c r="B15" s="586"/>
      <c r="C15" s="586"/>
      <c r="D15" s="586"/>
    </row>
    <row r="19" spans="1:2" x14ac:dyDescent="0.2">
      <c r="A19" s="631" t="s">
        <v>214</v>
      </c>
      <c r="B19" s="631"/>
    </row>
  </sheetData>
  <sheetProtection formatCells="0" formatColumns="0" formatRows="0" insertHyperlinks="0"/>
  <mergeCells count="1">
    <mergeCell ref="A19:B19"/>
  </mergeCells>
  <dataValidations count="2">
    <dataValidation allowBlank="1" showErrorMessage="1" prompt="_x000a_" sqref="B3"/>
    <dataValidation type="decimal" allowBlank="1" showInputMessage="1" showErrorMessage="1" sqref="B8:B9 B4:B6 B14:D15">
      <formula1>0</formula1>
      <formula2>100000000</formula2>
    </dataValidation>
  </dataValidations>
  <printOptions horizontalCentered="1"/>
  <pageMargins left="0.49" right="0.51" top="0.63" bottom="0.65" header="0.51181102362204722" footer="0.31"/>
  <pageSetup paperSize="9" scale="70" orientation="landscape" r:id="rId1"/>
  <headerFooter alignWithMargins="0">
    <oddFooter>&amp;L&amp;D&amp;R&amp;A_&amp;F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24"/>
  <sheetViews>
    <sheetView showGridLines="0" zoomScaleNormal="100" workbookViewId="0">
      <selection activeCell="R39" sqref="R39"/>
    </sheetView>
  </sheetViews>
  <sheetFormatPr baseColWidth="10" defaultColWidth="11.42578125" defaultRowHeight="12.75" x14ac:dyDescent="0.2"/>
  <cols>
    <col min="1" max="1" width="4.28515625" style="432" bestFit="1" customWidth="1"/>
    <col min="2" max="2" width="8.5703125" style="432" customWidth="1"/>
    <col min="3" max="3" width="35.28515625" style="432" customWidth="1"/>
    <col min="4" max="5" width="13.140625" style="432" bestFit="1" customWidth="1"/>
    <col min="6" max="6" width="14.5703125" style="432" bestFit="1" customWidth="1"/>
    <col min="7" max="15" width="11.7109375" style="432" bestFit="1" customWidth="1"/>
    <col min="16" max="16" width="11.42578125" style="427" customWidth="1"/>
    <col min="17" max="17" width="11.42578125" style="432" customWidth="1"/>
    <col min="18" max="16384" width="11.42578125" style="432"/>
  </cols>
  <sheetData>
    <row r="1" spans="1:16" s="427" customFormat="1" ht="18.75" x14ac:dyDescent="0.3">
      <c r="A1" s="425" t="s">
        <v>483</v>
      </c>
      <c r="B1" s="426"/>
      <c r="C1" s="426"/>
      <c r="D1" s="426"/>
      <c r="E1" s="426"/>
      <c r="F1" s="426"/>
      <c r="G1" s="426"/>
      <c r="H1" s="426"/>
      <c r="I1" s="426"/>
      <c r="J1" s="426"/>
      <c r="K1" s="426"/>
      <c r="L1" s="426"/>
      <c r="M1" s="426"/>
      <c r="N1" s="426"/>
      <c r="O1" s="426"/>
    </row>
    <row r="2" spans="1:16" ht="15" x14ac:dyDescent="0.25">
      <c r="A2" s="428" t="s">
        <v>231</v>
      </c>
      <c r="B2" s="429"/>
      <c r="C2" s="430"/>
      <c r="D2" s="431" t="s">
        <v>188</v>
      </c>
      <c r="E2" s="431" t="str">
        <f>'Allgemeines+Zusammenfassung'!A34</f>
        <v>NB1</v>
      </c>
      <c r="F2" s="431" t="str">
        <f>'Allgemeines+Zusammenfassung'!A35</f>
        <v>VP1</v>
      </c>
      <c r="G2" s="431">
        <f>'Allgemeines+Zusammenfassung'!A36</f>
        <v>0</v>
      </c>
      <c r="H2" s="431">
        <f>'Allgemeines+Zusammenfassung'!A37</f>
        <v>0</v>
      </c>
      <c r="I2" s="431">
        <f>'Allgemeines+Zusammenfassung'!A38</f>
        <v>0</v>
      </c>
      <c r="J2" s="431">
        <f>'Allgemeines+Zusammenfassung'!A39</f>
        <v>0</v>
      </c>
      <c r="K2" s="431">
        <f>'Allgemeines+Zusammenfassung'!A40</f>
        <v>0</v>
      </c>
      <c r="L2" s="431">
        <f>'Allgemeines+Zusammenfassung'!A41</f>
        <v>0</v>
      </c>
      <c r="M2" s="431">
        <f>'Allgemeines+Zusammenfassung'!A42</f>
        <v>0</v>
      </c>
      <c r="N2" s="431">
        <f>'Allgemeines+Zusammenfassung'!A43</f>
        <v>0</v>
      </c>
      <c r="O2" s="431">
        <f>'Allgemeines+Zusammenfassung'!A44</f>
        <v>0</v>
      </c>
    </row>
    <row r="3" spans="1:16" s="437" customFormat="1" ht="15.75" x14ac:dyDescent="0.25">
      <c r="A3" s="433" t="s">
        <v>232</v>
      </c>
      <c r="B3" s="434" t="s">
        <v>233</v>
      </c>
      <c r="C3" s="435"/>
      <c r="D3" s="660">
        <f>SUM(D4:D5)</f>
        <v>0</v>
      </c>
      <c r="E3" s="660">
        <f t="shared" ref="E3" si="0">SUM(E4:E5)</f>
        <v>0</v>
      </c>
      <c r="F3" s="660">
        <f t="shared" ref="F3:O3" si="1">SUM(F4:F5)</f>
        <v>0</v>
      </c>
      <c r="G3" s="660">
        <f t="shared" si="1"/>
        <v>0</v>
      </c>
      <c r="H3" s="660">
        <f t="shared" si="1"/>
        <v>0</v>
      </c>
      <c r="I3" s="660">
        <f t="shared" si="1"/>
        <v>0</v>
      </c>
      <c r="J3" s="660">
        <f t="shared" si="1"/>
        <v>0</v>
      </c>
      <c r="K3" s="660">
        <f t="shared" si="1"/>
        <v>0</v>
      </c>
      <c r="L3" s="660">
        <f t="shared" si="1"/>
        <v>0</v>
      </c>
      <c r="M3" s="660">
        <f t="shared" si="1"/>
        <v>0</v>
      </c>
      <c r="N3" s="660">
        <f t="shared" si="1"/>
        <v>0</v>
      </c>
      <c r="O3" s="660">
        <f t="shared" si="1"/>
        <v>0</v>
      </c>
      <c r="P3" s="436"/>
    </row>
    <row r="4" spans="1:16" ht="15" x14ac:dyDescent="0.25">
      <c r="A4" s="438"/>
      <c r="B4" s="439"/>
      <c r="C4" s="440" t="s">
        <v>234</v>
      </c>
      <c r="D4" s="660">
        <f>SUM(E4:O4)</f>
        <v>0</v>
      </c>
      <c r="E4" s="661">
        <f>SUMIF(SAV!$A$5:$A$300,KKAuf!E$2,SAV!$AA$5:$AA$300)</f>
        <v>0</v>
      </c>
      <c r="F4" s="661">
        <f>SUMIF(SAV!$A$5:$A$300,KKAuf!F$2,SAV!$AA$5:$AA$300)</f>
        <v>0</v>
      </c>
      <c r="G4" s="661">
        <f>SUMIF(SAV!$A$5:$A$300,KKAuf!G$2,SAV!$AA$5:$AA$300)</f>
        <v>0</v>
      </c>
      <c r="H4" s="661">
        <f>SUMIF(SAV!$A$5:$A$300,KKAuf!H$2,SAV!$AA$5:$AA$300)</f>
        <v>0</v>
      </c>
      <c r="I4" s="661">
        <f>SUMIF(SAV!$A$5:$A$300,KKAuf!I$2,SAV!$AA$5:$AA$300)</f>
        <v>0</v>
      </c>
      <c r="J4" s="661">
        <f>SUMIF(SAV!$A$5:$A$300,KKAuf!J$2,SAV!$AA$5:$AA$300)</f>
        <v>0</v>
      </c>
      <c r="K4" s="661">
        <f>SUMIF(SAV!$A$5:$A$300,KKAuf!K$2,SAV!$AA$5:$AA$300)</f>
        <v>0</v>
      </c>
      <c r="L4" s="661">
        <f>SUMIF(SAV!$A$5:$A$300,KKAuf!L$2,SAV!$AA$5:$AA$300)</f>
        <v>0</v>
      </c>
      <c r="M4" s="661">
        <f>SUMIF(SAV!$A$5:$A$300,KKAuf!M$2,SAV!$AA$5:$AA$300)</f>
        <v>0</v>
      </c>
      <c r="N4" s="661">
        <f>SUMIF(SAV!$A$5:$A$300,KKAuf!N$2,SAV!$AA$5:$AA$300)</f>
        <v>0</v>
      </c>
      <c r="O4" s="661">
        <f>SUMIF(SAV!$A$5:$A$300,KKAuf!O$2,SAV!$AA$5:$AA$300)</f>
        <v>0</v>
      </c>
    </row>
    <row r="5" spans="1:16" ht="15" x14ac:dyDescent="0.25">
      <c r="A5" s="438"/>
      <c r="B5" s="439"/>
      <c r="C5" s="440" t="s">
        <v>235</v>
      </c>
      <c r="D5" s="660">
        <f>SUM(E5:O5)</f>
        <v>0</v>
      </c>
      <c r="E5" s="661">
        <f>SUMIFS(WAV!$N$5:$N$100,WAV!$A$5:$A$100,E$2,WAV!$D$5:$D$100,"&gt;2015",WAV!$D$5:$D$100,"&lt;="&amp;'Allgemeines+Zusammenfassung'!$B$11)</f>
        <v>0</v>
      </c>
      <c r="F5" s="661">
        <f>SUMIFS(WAV!$N$5:$N$100,WAV!$A$5:$A$100,F$2,WAV!$D$5:$D$100,"&gt;2015",WAV!$D$5:$D$100,"&lt;="&amp;'Allgemeines+Zusammenfassung'!$B$11)</f>
        <v>0</v>
      </c>
      <c r="G5" s="661">
        <f>SUMIFS(WAV!$N$5:$N$100,WAV!$A$5:$A$100,G$2,WAV!$D$5:$D$100,"&gt;2015",WAV!$D$5:$D$100,"&lt;="&amp;'Allgemeines+Zusammenfassung'!$B$11)</f>
        <v>0</v>
      </c>
      <c r="H5" s="661">
        <f>SUMIFS(WAV!$N$5:$N$100,WAV!$A$5:$A$100,H$2,WAV!$D$5:$D$100,"&gt;2015",WAV!$D$5:$D$100,"&lt;="&amp;'Allgemeines+Zusammenfassung'!$B$11)</f>
        <v>0</v>
      </c>
      <c r="I5" s="661">
        <f>SUMIFS(WAV!$N$5:$N$100,WAV!$A$5:$A$100,I$2,WAV!$D$5:$D$100,"&gt;2015",WAV!$D$5:$D$100,"&lt;="&amp;'Allgemeines+Zusammenfassung'!$B$11)</f>
        <v>0</v>
      </c>
      <c r="J5" s="661">
        <f>SUMIFS(WAV!$N$5:$N$100,WAV!$A$5:$A$100,J$2,WAV!$D$5:$D$100,"&gt;2015",WAV!$D$5:$D$100,"&lt;="&amp;'Allgemeines+Zusammenfassung'!$B$11)</f>
        <v>0</v>
      </c>
      <c r="K5" s="661">
        <f>SUMIFS(WAV!$N$5:$N$100,WAV!$A$5:$A$100,K$2,WAV!$D$5:$D$100,"&gt;2015",WAV!$D$5:$D$100,"&lt;="&amp;'Allgemeines+Zusammenfassung'!$B$11)</f>
        <v>0</v>
      </c>
      <c r="L5" s="661">
        <f>SUMIFS(WAV!$N$5:$N$100,WAV!$A$5:$A$100,L$2,WAV!$D$5:$D$100,"&gt;2015",WAV!$D$5:$D$100,"&lt;="&amp;'Allgemeines+Zusammenfassung'!$B$11)</f>
        <v>0</v>
      </c>
      <c r="M5" s="661">
        <f>SUMIFS(WAV!$N$5:$N$100,WAV!$A$5:$A$100,M$2,WAV!$D$5:$D$100,"&gt;2015",WAV!$D$5:$D$100,"&lt;="&amp;'Allgemeines+Zusammenfassung'!$B$11)</f>
        <v>0</v>
      </c>
      <c r="N5" s="661">
        <f>SUMIFS(WAV!$N$5:$N$100,WAV!$A$5:$A$100,N$2,WAV!$D$5:$D$100,"&gt;2015",WAV!$D$5:$D$100,"&lt;="&amp;'Allgemeines+Zusammenfassung'!$B$11)</f>
        <v>0</v>
      </c>
      <c r="O5" s="661">
        <f>SUMIFS(WAV!$N$5:$N$100,WAV!$A$5:$A$100,O$2,WAV!$D$5:$D$100,"&gt;2015",WAV!$D$5:$D$100,"&lt;="&amp;'Allgemeines+Zusammenfassung'!$B$11)</f>
        <v>0</v>
      </c>
    </row>
    <row r="6" spans="1:16" ht="15" x14ac:dyDescent="0.25">
      <c r="A6" s="587" t="s">
        <v>236</v>
      </c>
      <c r="B6" s="588" t="str">
        <f>"kalkulatorische Restwerte zum 01.01."&amp;'Allgemeines+Zusammenfassung'!B11</f>
        <v>kalkulatorische Restwerte zum 01.01.2018</v>
      </c>
      <c r="C6" s="589"/>
      <c r="D6" s="660">
        <f>SUM(D7:D8,-D9)</f>
        <v>0</v>
      </c>
      <c r="E6" s="660">
        <f t="shared" ref="E6" si="2">SUM(E7:E8,-E9)</f>
        <v>0</v>
      </c>
      <c r="F6" s="660">
        <f t="shared" ref="F6:O6" si="3">SUM(F7:F8,-F9)</f>
        <v>0</v>
      </c>
      <c r="G6" s="660">
        <f t="shared" si="3"/>
        <v>0</v>
      </c>
      <c r="H6" s="660">
        <f t="shared" si="3"/>
        <v>0</v>
      </c>
      <c r="I6" s="660">
        <f t="shared" si="3"/>
        <v>0</v>
      </c>
      <c r="J6" s="660">
        <f t="shared" si="3"/>
        <v>0</v>
      </c>
      <c r="K6" s="660">
        <f t="shared" si="3"/>
        <v>0</v>
      </c>
      <c r="L6" s="660">
        <f t="shared" si="3"/>
        <v>0</v>
      </c>
      <c r="M6" s="660">
        <f t="shared" si="3"/>
        <v>0</v>
      </c>
      <c r="N6" s="660">
        <f t="shared" si="3"/>
        <v>0</v>
      </c>
      <c r="O6" s="660">
        <f t="shared" si="3"/>
        <v>0</v>
      </c>
    </row>
    <row r="7" spans="1:16" ht="15" x14ac:dyDescent="0.25">
      <c r="A7" s="587"/>
      <c r="B7" s="588"/>
      <c r="C7" s="589" t="s">
        <v>234</v>
      </c>
      <c r="D7" s="660">
        <f>SUM(E7:O7)</f>
        <v>0</v>
      </c>
      <c r="E7" s="661">
        <f>SUMIF(SAV!$A$5:$A$300,KKAuf!E$2,SAV!$Z$5:$Z$300)</f>
        <v>0</v>
      </c>
      <c r="F7" s="661">
        <f>SUMIF(SAV!$A$5:$A$300,KKAuf!F$2,SAV!$Z$5:$Z$300)</f>
        <v>0</v>
      </c>
      <c r="G7" s="661">
        <f>SUMIF(SAV!$A$5:$A$300,KKAuf!G$2,SAV!$Z$5:$Z$300)</f>
        <v>0</v>
      </c>
      <c r="H7" s="661">
        <f>SUMIF(SAV!$A$5:$A$300,KKAuf!H$2,SAV!$Z$5:$Z$300)</f>
        <v>0</v>
      </c>
      <c r="I7" s="661">
        <f>SUMIF(SAV!$A$5:$A$300,KKAuf!I$2,SAV!$Z$5:$Z$300)</f>
        <v>0</v>
      </c>
      <c r="J7" s="661">
        <f>SUMIF(SAV!$A$5:$A$300,KKAuf!J$2,SAV!$Z$5:$Z$300)</f>
        <v>0</v>
      </c>
      <c r="K7" s="661">
        <f>SUMIF(SAV!$A$5:$A$300,KKAuf!K$2,SAV!$Z$5:$Z$300)</f>
        <v>0</v>
      </c>
      <c r="L7" s="661">
        <f>SUMIF(SAV!$A$5:$A$300,KKAuf!L$2,SAV!$Z$5:$Z$300)</f>
        <v>0</v>
      </c>
      <c r="M7" s="661">
        <f>SUMIF(SAV!$A$5:$A$300,KKAuf!M$2,SAV!$Z$5:$Z$300)</f>
        <v>0</v>
      </c>
      <c r="N7" s="661">
        <f>SUMIF(SAV!$A$5:$A$300,KKAuf!N$2,SAV!$Z$5:$Z$300)</f>
        <v>0</v>
      </c>
      <c r="O7" s="661">
        <f>SUMIF(SAV!$A$5:$A$300,KKAuf!O$2,SAV!$Z$5:$Z$300)</f>
        <v>0</v>
      </c>
    </row>
    <row r="8" spans="1:16" ht="15" x14ac:dyDescent="0.25">
      <c r="A8" s="587"/>
      <c r="B8" s="588"/>
      <c r="C8" s="589" t="s">
        <v>235</v>
      </c>
      <c r="D8" s="660">
        <f>SUM(E8:O8)</f>
        <v>0</v>
      </c>
      <c r="E8" s="661">
        <f>SUMIFS(WAV!$M$5:$M$100,WAV!$A$5:$A$100,E$2,WAV!$D$5:$D$100,"&gt;2015",WAV!$D$5:$D$100,"&lt;="&amp;'Allgemeines+Zusammenfassung'!$B$11)</f>
        <v>0</v>
      </c>
      <c r="F8" s="661">
        <f>SUMIFS(WAV!$M$5:$M$100,WAV!$A$5:$A$100,F$2,WAV!$D$5:$D$100,"&gt;2015",WAV!$D$5:$D$100,"&lt;="&amp;'Allgemeines+Zusammenfassung'!$B$11)</f>
        <v>0</v>
      </c>
      <c r="G8" s="661">
        <f>SUMIFS(WAV!$M$5:$M$100,WAV!$A$5:$A$100,G$2,WAV!$D$5:$D$100,"&gt;2015",WAV!$D$5:$D$100,"&lt;="&amp;'Allgemeines+Zusammenfassung'!$B$11)</f>
        <v>0</v>
      </c>
      <c r="H8" s="661">
        <f>SUMIFS(WAV!$M$5:$M$100,WAV!$A$5:$A$100,H$2,WAV!$D$5:$D$100,"&gt;2015",WAV!$D$5:$D$100,"&lt;="&amp;'Allgemeines+Zusammenfassung'!$B$11)</f>
        <v>0</v>
      </c>
      <c r="I8" s="661">
        <f>SUMIFS(WAV!$M$5:$M$100,WAV!$A$5:$A$100,I$2,WAV!$D$5:$D$100,"&gt;2015",WAV!$D$5:$D$100,"&lt;="&amp;'Allgemeines+Zusammenfassung'!$B$11)</f>
        <v>0</v>
      </c>
      <c r="J8" s="661">
        <f>SUMIFS(WAV!$M$5:$M$100,WAV!$A$5:$A$100,J$2,WAV!$D$5:$D$100,"&gt;2015",WAV!$D$5:$D$100,"&lt;="&amp;'Allgemeines+Zusammenfassung'!$B$11)</f>
        <v>0</v>
      </c>
      <c r="K8" s="661">
        <f>SUMIFS(WAV!$M$5:$M$100,WAV!$A$5:$A$100,K$2,WAV!$D$5:$D$100,"&gt;2015",WAV!$D$5:$D$100,"&lt;="&amp;'Allgemeines+Zusammenfassung'!$B$11)</f>
        <v>0</v>
      </c>
      <c r="L8" s="661">
        <f>SUMIFS(WAV!$M$5:$M$100,WAV!$A$5:$A$100,L$2,WAV!$D$5:$D$100,"&gt;2015",WAV!$D$5:$D$100,"&lt;="&amp;'Allgemeines+Zusammenfassung'!$B$11)</f>
        <v>0</v>
      </c>
      <c r="M8" s="661">
        <f>SUMIFS(WAV!$M$5:$M$100,WAV!$A$5:$A$100,M$2,WAV!$D$5:$D$100,"&gt;2015",WAV!$D$5:$D$100,"&lt;="&amp;'Allgemeines+Zusammenfassung'!$B$11)</f>
        <v>0</v>
      </c>
      <c r="N8" s="661">
        <f>SUMIFS(WAV!$M$5:$M$100,WAV!$A$5:$A$100,N$2,WAV!$D$5:$D$100,"&gt;2015",WAV!$D$5:$D$100,"&lt;="&amp;'Allgemeines+Zusammenfassung'!$B$11)</f>
        <v>0</v>
      </c>
      <c r="O8" s="661">
        <f>SUMIFS(WAV!$M$5:$M$100,WAV!$A$5:$A$100,O$2,WAV!$D$5:$D$100,"&gt;2015",WAV!$D$5:$D$100,"&lt;="&amp;'Allgemeines+Zusammenfassung'!$B$11)</f>
        <v>0</v>
      </c>
    </row>
    <row r="9" spans="1:16" ht="15" x14ac:dyDescent="0.25">
      <c r="A9" s="587"/>
      <c r="B9" s="588"/>
      <c r="C9" s="589" t="s">
        <v>237</v>
      </c>
      <c r="D9" s="660">
        <f>SUM(E9:O9)</f>
        <v>0</v>
      </c>
      <c r="E9" s="661">
        <f>SUMIFS(BKZ_NAKB!$J$33:$J$61,BKZ_NAKB!$A$33:$A$61,E2)</f>
        <v>0</v>
      </c>
      <c r="F9" s="661">
        <f>SUMIFS(BKZ_NAKB!$J$33:$J$61,BKZ_NAKB!$A$33:$A$61,F2)</f>
        <v>0</v>
      </c>
      <c r="G9" s="661">
        <f>SUMIFS(BKZ_NAKB!$J$33:$J$61,BKZ_NAKB!$A$33:$A$61,G2)</f>
        <v>0</v>
      </c>
      <c r="H9" s="661">
        <f>SUMIFS(BKZ_NAKB!$J$33:$J$61,BKZ_NAKB!$A$33:$A$61,H2)</f>
        <v>0</v>
      </c>
      <c r="I9" s="661">
        <f>SUMIFS(BKZ_NAKB!$J$33:$J$61,BKZ_NAKB!$A$33:$A$61,I2)</f>
        <v>0</v>
      </c>
      <c r="J9" s="661">
        <f>SUMIFS(BKZ_NAKB!$J$33:$J$61,BKZ_NAKB!$A$33:$A$61,J2)</f>
        <v>0</v>
      </c>
      <c r="K9" s="661">
        <f>SUMIFS(BKZ_NAKB!$J$33:$J$61,BKZ_NAKB!$A$33:$A$61,K2)</f>
        <v>0</v>
      </c>
      <c r="L9" s="661">
        <f>SUMIFS(BKZ_NAKB!$J$33:$J$61,BKZ_NAKB!$A$33:$A$61,L2)</f>
        <v>0</v>
      </c>
      <c r="M9" s="661">
        <f>SUMIFS(BKZ_NAKB!$J$33:$J$61,BKZ_NAKB!$A$33:$A$61,M2)</f>
        <v>0</v>
      </c>
      <c r="N9" s="661">
        <f>SUMIFS(BKZ_NAKB!$J$33:$J$61,BKZ_NAKB!$A$33:$A$61,N2)</f>
        <v>0</v>
      </c>
      <c r="O9" s="661">
        <f>SUMIFS(BKZ_NAKB!$J$33:$J$61,BKZ_NAKB!$A$33:$A$61,O2)</f>
        <v>0</v>
      </c>
    </row>
    <row r="10" spans="1:16" ht="15" x14ac:dyDescent="0.25">
      <c r="A10" s="587" t="s">
        <v>238</v>
      </c>
      <c r="B10" s="588" t="str">
        <f>"kalkulatorische Restwerte zum 31.12."&amp;'Allgemeines+Zusammenfassung'!B11</f>
        <v>kalkulatorische Restwerte zum 31.12.2018</v>
      </c>
      <c r="C10" s="589"/>
      <c r="D10" s="660">
        <f>SUM(D11:D12,-D13)</f>
        <v>0</v>
      </c>
      <c r="E10" s="660">
        <f t="shared" ref="E10" si="4">SUM(E11:E12,-E13)</f>
        <v>0</v>
      </c>
      <c r="F10" s="660">
        <f t="shared" ref="F10:O10" si="5">SUM(F11:F12,-F13)</f>
        <v>0</v>
      </c>
      <c r="G10" s="660">
        <f t="shared" si="5"/>
        <v>0</v>
      </c>
      <c r="H10" s="660">
        <f t="shared" si="5"/>
        <v>0</v>
      </c>
      <c r="I10" s="660">
        <f t="shared" si="5"/>
        <v>0</v>
      </c>
      <c r="J10" s="660">
        <f t="shared" si="5"/>
        <v>0</v>
      </c>
      <c r="K10" s="660">
        <f t="shared" si="5"/>
        <v>0</v>
      </c>
      <c r="L10" s="660">
        <f t="shared" si="5"/>
        <v>0</v>
      </c>
      <c r="M10" s="660">
        <f t="shared" si="5"/>
        <v>0</v>
      </c>
      <c r="N10" s="660">
        <f t="shared" si="5"/>
        <v>0</v>
      </c>
      <c r="O10" s="660">
        <f t="shared" si="5"/>
        <v>0</v>
      </c>
    </row>
    <row r="11" spans="1:16" ht="15" x14ac:dyDescent="0.25">
      <c r="A11" s="587"/>
      <c r="B11" s="588"/>
      <c r="C11" s="589" t="s">
        <v>234</v>
      </c>
      <c r="D11" s="660">
        <f t="shared" ref="D11:D16" si="6">SUM(E11:O11)</f>
        <v>0</v>
      </c>
      <c r="E11" s="661">
        <f>SUMIF(SAV!$A$5:$A$300,KKAuf!E$2,SAV!$AB$5:$AB$300)</f>
        <v>0</v>
      </c>
      <c r="F11" s="661">
        <f>SUMIF(SAV!$A$5:$A$300,KKAuf!F$2,SAV!$AB$5:$AB$300)</f>
        <v>0</v>
      </c>
      <c r="G11" s="661">
        <f>SUMIF(SAV!$A$5:$A$300,KKAuf!G$2,SAV!$AB$5:$AB$300)</f>
        <v>0</v>
      </c>
      <c r="H11" s="661">
        <f>SUMIF(SAV!$A$5:$A$300,KKAuf!H$2,SAV!$AB$5:$AB$300)</f>
        <v>0</v>
      </c>
      <c r="I11" s="661">
        <f>SUMIF(SAV!$A$5:$A$300,KKAuf!I$2,SAV!$AB$5:$AB$300)</f>
        <v>0</v>
      </c>
      <c r="J11" s="661">
        <f>SUMIF(SAV!$A$5:$A$300,KKAuf!J$2,SAV!$AB$5:$AB$300)</f>
        <v>0</v>
      </c>
      <c r="K11" s="661">
        <f>SUMIF(SAV!$A$5:$A$300,KKAuf!K$2,SAV!$AB$5:$AB$300)</f>
        <v>0</v>
      </c>
      <c r="L11" s="661">
        <f>SUMIF(SAV!$A$5:$A$300,KKAuf!L$2,SAV!$AB$5:$AB$300)</f>
        <v>0</v>
      </c>
      <c r="M11" s="661">
        <f>SUMIF(SAV!$A$5:$A$300,KKAuf!M$2,SAV!$AB$5:$AB$300)</f>
        <v>0</v>
      </c>
      <c r="N11" s="661">
        <f>SUMIF(SAV!$A$5:$A$300,KKAuf!N$2,SAV!$AB$5:$AB$300)</f>
        <v>0</v>
      </c>
      <c r="O11" s="661">
        <f>SUMIF(SAV!$A$5:$A$300,KKAuf!O$2,SAV!$AB$5:$AB$300)</f>
        <v>0</v>
      </c>
    </row>
    <row r="12" spans="1:16" ht="15" x14ac:dyDescent="0.25">
      <c r="A12" s="587"/>
      <c r="B12" s="588"/>
      <c r="C12" s="589" t="s">
        <v>235</v>
      </c>
      <c r="D12" s="660">
        <f t="shared" si="6"/>
        <v>0</v>
      </c>
      <c r="E12" s="661">
        <f>SUMIFS(WAV!$O$5:$O$100,WAV!$A$5:$A$100,E$2,WAV!$D$5:$D$100,"&gt;2015",WAV!$D$5:$D$100,"&lt;="&amp;'Allgemeines+Zusammenfassung'!$B$11)</f>
        <v>0</v>
      </c>
      <c r="F12" s="661">
        <f>SUMIFS(WAV!$O$5:$O$100,WAV!$A$5:$A$100,F$2,WAV!$D$5:$D$100,"&gt;2015",WAV!$D$5:$D$100,"&lt;="&amp;'Allgemeines+Zusammenfassung'!$B$11)</f>
        <v>0</v>
      </c>
      <c r="G12" s="661">
        <f>SUMIFS(WAV!$O$5:$O$100,WAV!$A$5:$A$100,G$2,WAV!$D$5:$D$100,"&gt;2015",WAV!$D$5:$D$100,"&lt;="&amp;'Allgemeines+Zusammenfassung'!$B$11)</f>
        <v>0</v>
      </c>
      <c r="H12" s="661">
        <f>SUMIFS(WAV!$O$5:$O$100,WAV!$A$5:$A$100,H$2,WAV!$D$5:$D$100,"&gt;2015",WAV!$D$5:$D$100,"&lt;="&amp;'Allgemeines+Zusammenfassung'!$B$11)</f>
        <v>0</v>
      </c>
      <c r="I12" s="661">
        <f>SUMIFS(WAV!$O$5:$O$100,WAV!$A$5:$A$100,I$2,WAV!$D$5:$D$100,"&gt;2015",WAV!$D$5:$D$100,"&lt;="&amp;'Allgemeines+Zusammenfassung'!$B$11)</f>
        <v>0</v>
      </c>
      <c r="J12" s="661">
        <f>SUMIFS(WAV!$O$5:$O$100,WAV!$A$5:$A$100,J$2,WAV!$D$5:$D$100,"&gt;2015",WAV!$D$5:$D$100,"&lt;="&amp;'Allgemeines+Zusammenfassung'!$B$11)</f>
        <v>0</v>
      </c>
      <c r="K12" s="661">
        <f>SUMIFS(WAV!$O$5:$O$100,WAV!$A$5:$A$100,K$2,WAV!$D$5:$D$100,"&gt;2015",WAV!$D$5:$D$100,"&lt;="&amp;'Allgemeines+Zusammenfassung'!$B$11)</f>
        <v>0</v>
      </c>
      <c r="L12" s="661">
        <f>SUMIFS(WAV!$O$5:$O$100,WAV!$A$5:$A$100,L$2,WAV!$D$5:$D$100,"&gt;2015",WAV!$D$5:$D$100,"&lt;="&amp;'Allgemeines+Zusammenfassung'!$B$11)</f>
        <v>0</v>
      </c>
      <c r="M12" s="661">
        <f>SUMIFS(WAV!$O$5:$O$100,WAV!$A$5:$A$100,M$2,WAV!$D$5:$D$100,"&gt;2015",WAV!$D$5:$D$100,"&lt;="&amp;'Allgemeines+Zusammenfassung'!$B$11)</f>
        <v>0</v>
      </c>
      <c r="N12" s="661">
        <f>SUMIFS(WAV!$O$5:$O$100,WAV!$A$5:$A$100,N$2,WAV!$D$5:$D$100,"&gt;2015",WAV!$D$5:$D$100,"&lt;="&amp;'Allgemeines+Zusammenfassung'!$B$11)</f>
        <v>0</v>
      </c>
      <c r="O12" s="661">
        <f>SUMIFS(WAV!$O$5:$O$100,WAV!$A$5:$A$100,O$2,WAV!$D$5:$D$100,"&gt;2015",WAV!$D$5:$D$100,"&lt;="&amp;'Allgemeines+Zusammenfassung'!$B$11)</f>
        <v>0</v>
      </c>
    </row>
    <row r="13" spans="1:16" ht="15" x14ac:dyDescent="0.25">
      <c r="A13" s="587"/>
      <c r="B13" s="588"/>
      <c r="C13" s="589" t="s">
        <v>237</v>
      </c>
      <c r="D13" s="660">
        <f t="shared" si="6"/>
        <v>0</v>
      </c>
      <c r="E13" s="661">
        <f>SUMIFS(BKZ_NAKB!$K$33:$K$61,BKZ_NAKB!$A$33:$A$61,E2)</f>
        <v>0</v>
      </c>
      <c r="F13" s="661">
        <f>SUMIFS(BKZ_NAKB!$K$33:$K$61,BKZ_NAKB!$A$33:$A$61,F2)</f>
        <v>0</v>
      </c>
      <c r="G13" s="661">
        <f>SUMIFS(BKZ_NAKB!$K$33:$K$61,BKZ_NAKB!$A$33:$A$61,G2)</f>
        <v>0</v>
      </c>
      <c r="H13" s="661">
        <f>SUMIFS(BKZ_NAKB!$K$33:$K$61,BKZ_NAKB!$A$33:$A$61,H2)</f>
        <v>0</v>
      </c>
      <c r="I13" s="661">
        <f>SUMIFS(BKZ_NAKB!$K$33:$K$61,BKZ_NAKB!$A$33:$A$61,I2)</f>
        <v>0</v>
      </c>
      <c r="J13" s="661">
        <f>SUMIFS(BKZ_NAKB!$K$33:$K$61,BKZ_NAKB!$A$33:$A$61,J2)</f>
        <v>0</v>
      </c>
      <c r="K13" s="661">
        <f>SUMIFS(BKZ_NAKB!$K$33:$K$61,BKZ_NAKB!$A$33:$A$61,K2)</f>
        <v>0</v>
      </c>
      <c r="L13" s="661">
        <f>SUMIFS(BKZ_NAKB!$K$33:$K$61,BKZ_NAKB!$A$33:$A$61,L2)</f>
        <v>0</v>
      </c>
      <c r="M13" s="661">
        <f>SUMIFS(BKZ_NAKB!$K$33:$K$61,BKZ_NAKB!$A$33:$A$61,M2)</f>
        <v>0</v>
      </c>
      <c r="N13" s="661">
        <f>SUMIFS(BKZ_NAKB!$K$33:$K$61,BKZ_NAKB!$A$33:$A$61,N2)</f>
        <v>0</v>
      </c>
      <c r="O13" s="661">
        <f>SUMIFS(BKZ_NAKB!$K$33:$K$61,BKZ_NAKB!$A$33:$A$61,O2)</f>
        <v>0</v>
      </c>
    </row>
    <row r="14" spans="1:16" ht="15" x14ac:dyDescent="0.25">
      <c r="A14" s="587" t="s">
        <v>239</v>
      </c>
      <c r="B14" s="588" t="s">
        <v>240</v>
      </c>
      <c r="C14" s="589"/>
      <c r="D14" s="660">
        <f t="shared" si="6"/>
        <v>0</v>
      </c>
      <c r="E14" s="660">
        <f>AVERAGE(SUM(E7:E8,-E9),SUM(E11:E12,-E13))</f>
        <v>0</v>
      </c>
      <c r="F14" s="660">
        <f t="shared" ref="F14:O14" si="7">AVERAGE(SUM(F7:F8,-F9),SUM(F11:F12,-F13))</f>
        <v>0</v>
      </c>
      <c r="G14" s="660">
        <f t="shared" si="7"/>
        <v>0</v>
      </c>
      <c r="H14" s="660">
        <f t="shared" si="7"/>
        <v>0</v>
      </c>
      <c r="I14" s="660">
        <f t="shared" si="7"/>
        <v>0</v>
      </c>
      <c r="J14" s="660">
        <f t="shared" si="7"/>
        <v>0</v>
      </c>
      <c r="K14" s="660">
        <f t="shared" si="7"/>
        <v>0</v>
      </c>
      <c r="L14" s="660">
        <f t="shared" si="7"/>
        <v>0</v>
      </c>
      <c r="M14" s="660">
        <f t="shared" si="7"/>
        <v>0</v>
      </c>
      <c r="N14" s="660">
        <f t="shared" si="7"/>
        <v>0</v>
      </c>
      <c r="O14" s="660">
        <f t="shared" si="7"/>
        <v>0</v>
      </c>
    </row>
    <row r="15" spans="1:16" s="437" customFormat="1" ht="15.75" x14ac:dyDescent="0.25">
      <c r="A15" s="441" t="s">
        <v>241</v>
      </c>
      <c r="B15" s="442" t="s">
        <v>242</v>
      </c>
      <c r="C15" s="443"/>
      <c r="D15" s="660">
        <f t="shared" si="6"/>
        <v>0</v>
      </c>
      <c r="E15" s="661">
        <f>E14*$D$24</f>
        <v>0</v>
      </c>
      <c r="F15" s="661">
        <f t="shared" ref="F15:O15" si="8">F14*$D$24</f>
        <v>0</v>
      </c>
      <c r="G15" s="661">
        <f t="shared" si="8"/>
        <v>0</v>
      </c>
      <c r="H15" s="661">
        <f t="shared" si="8"/>
        <v>0</v>
      </c>
      <c r="I15" s="661">
        <f t="shared" si="8"/>
        <v>0</v>
      </c>
      <c r="J15" s="661">
        <f t="shared" si="8"/>
        <v>0</v>
      </c>
      <c r="K15" s="661">
        <f t="shared" si="8"/>
        <v>0</v>
      </c>
      <c r="L15" s="661">
        <f t="shared" si="8"/>
        <v>0</v>
      </c>
      <c r="M15" s="661">
        <f t="shared" si="8"/>
        <v>0</v>
      </c>
      <c r="N15" s="661">
        <f t="shared" si="8"/>
        <v>0</v>
      </c>
      <c r="O15" s="661">
        <f t="shared" si="8"/>
        <v>0</v>
      </c>
      <c r="P15" s="436"/>
    </row>
    <row r="16" spans="1:16" s="437" customFormat="1" ht="15.75" x14ac:dyDescent="0.25">
      <c r="A16" s="444" t="s">
        <v>243</v>
      </c>
      <c r="B16" s="445" t="s">
        <v>244</v>
      </c>
      <c r="C16" s="446"/>
      <c r="D16" s="660">
        <f t="shared" si="6"/>
        <v>0</v>
      </c>
      <c r="E16" s="661">
        <f>E14*0.4*$D$22*0.035*E17</f>
        <v>0</v>
      </c>
      <c r="F16" s="661">
        <f t="shared" ref="F16:O16" si="9">F14*0.4*$D$22*0.035*F17</f>
        <v>0</v>
      </c>
      <c r="G16" s="661">
        <f t="shared" si="9"/>
        <v>0</v>
      </c>
      <c r="H16" s="661">
        <f t="shared" si="9"/>
        <v>0</v>
      </c>
      <c r="I16" s="661">
        <f t="shared" si="9"/>
        <v>0</v>
      </c>
      <c r="J16" s="661">
        <f t="shared" si="9"/>
        <v>0</v>
      </c>
      <c r="K16" s="661">
        <f t="shared" si="9"/>
        <v>0</v>
      </c>
      <c r="L16" s="661">
        <f t="shared" si="9"/>
        <v>0</v>
      </c>
      <c r="M16" s="661">
        <f t="shared" si="9"/>
        <v>0</v>
      </c>
      <c r="N16" s="661">
        <f t="shared" si="9"/>
        <v>0</v>
      </c>
      <c r="O16" s="661">
        <f t="shared" si="9"/>
        <v>0</v>
      </c>
      <c r="P16" s="436"/>
    </row>
    <row r="17" spans="1:16" s="437" customFormat="1" ht="15.75" x14ac:dyDescent="0.25">
      <c r="A17" s="444"/>
      <c r="B17" s="445"/>
      <c r="C17" s="647" t="s">
        <v>500</v>
      </c>
      <c r="D17" s="649"/>
      <c r="E17" s="648">
        <f>'Allgemeines+Zusammenfassung'!C34</f>
        <v>2</v>
      </c>
      <c r="F17" s="648">
        <f>'Allgemeines+Zusammenfassung'!C35</f>
        <v>2.1</v>
      </c>
      <c r="G17" s="648">
        <f>'Allgemeines+Zusammenfassung'!C36</f>
        <v>0</v>
      </c>
      <c r="H17" s="648">
        <f>'Allgemeines+Zusammenfassung'!C37</f>
        <v>0</v>
      </c>
      <c r="I17" s="648">
        <f>'Allgemeines+Zusammenfassung'!C38</f>
        <v>0</v>
      </c>
      <c r="J17" s="648">
        <f>'Allgemeines+Zusammenfassung'!C39</f>
        <v>0</v>
      </c>
      <c r="K17" s="648">
        <f>'Allgemeines+Zusammenfassung'!C40</f>
        <v>0</v>
      </c>
      <c r="L17" s="648">
        <f>'Allgemeines+Zusammenfassung'!C41</f>
        <v>0</v>
      </c>
      <c r="M17" s="648">
        <f>'Allgemeines+Zusammenfassung'!C42</f>
        <v>0</v>
      </c>
      <c r="N17" s="648">
        <f>'Allgemeines+Zusammenfassung'!C43</f>
        <v>0</v>
      </c>
      <c r="O17" s="648">
        <f>'Allgemeines+Zusammenfassung'!C44</f>
        <v>0</v>
      </c>
      <c r="P17" s="436"/>
    </row>
    <row r="18" spans="1:16" s="437" customFormat="1" ht="16.5" thickBot="1" x14ac:dyDescent="0.3">
      <c r="A18" s="650" t="s">
        <v>245</v>
      </c>
      <c r="B18" s="651" t="s">
        <v>246</v>
      </c>
      <c r="C18" s="652"/>
      <c r="D18" s="659">
        <f t="shared" ref="D18:E18" si="10">SUM(D3,D15:D16)</f>
        <v>0</v>
      </c>
      <c r="E18" s="659">
        <f t="shared" si="10"/>
        <v>0</v>
      </c>
      <c r="F18" s="659">
        <f t="shared" ref="F18:O18" si="11">SUM(F3,F15:F16)</f>
        <v>0</v>
      </c>
      <c r="G18" s="659">
        <f t="shared" si="11"/>
        <v>0</v>
      </c>
      <c r="H18" s="659">
        <f t="shared" si="11"/>
        <v>0</v>
      </c>
      <c r="I18" s="659">
        <f t="shared" si="11"/>
        <v>0</v>
      </c>
      <c r="J18" s="659">
        <f t="shared" si="11"/>
        <v>0</v>
      </c>
      <c r="K18" s="659">
        <f t="shared" si="11"/>
        <v>0</v>
      </c>
      <c r="L18" s="659">
        <f t="shared" si="11"/>
        <v>0</v>
      </c>
      <c r="M18" s="659">
        <f t="shared" si="11"/>
        <v>0</v>
      </c>
      <c r="N18" s="659">
        <f t="shared" si="11"/>
        <v>0</v>
      </c>
      <c r="O18" s="659">
        <f t="shared" si="11"/>
        <v>0</v>
      </c>
      <c r="P18" s="436"/>
    </row>
    <row r="19" spans="1:16" s="427" customFormat="1" ht="13.5" thickTop="1" x14ac:dyDescent="0.2"/>
    <row r="20" spans="1:16" ht="13.5" thickBot="1" x14ac:dyDescent="0.25"/>
    <row r="21" spans="1:16" ht="15" x14ac:dyDescent="0.25">
      <c r="C21" s="636" t="s">
        <v>493</v>
      </c>
      <c r="D21" s="637"/>
      <c r="E21" s="447"/>
    </row>
    <row r="22" spans="1:16" ht="15" x14ac:dyDescent="0.25">
      <c r="C22" s="638" t="s">
        <v>494</v>
      </c>
      <c r="D22" s="639">
        <v>6.9099999999999995E-2</v>
      </c>
      <c r="F22" s="447"/>
    </row>
    <row r="23" spans="1:16" ht="15.75" thickBot="1" x14ac:dyDescent="0.3">
      <c r="C23" s="640" t="s">
        <v>495</v>
      </c>
      <c r="D23" s="641">
        <v>3.0300000000000001E-2</v>
      </c>
      <c r="F23" s="447"/>
    </row>
    <row r="24" spans="1:16" ht="15.75" thickBot="1" x14ac:dyDescent="0.3">
      <c r="C24" s="642" t="s">
        <v>389</v>
      </c>
      <c r="D24" s="643">
        <f>D22*0.4+D23*0.6</f>
        <v>4.582E-2</v>
      </c>
    </row>
  </sheetData>
  <conditionalFormatting sqref="E17">
    <cfRule type="expression" dxfId="1" priority="2">
      <formula>OR($B$12="Dienstleister",$B$12="Subverpächter")</formula>
    </cfRule>
  </conditionalFormatting>
  <conditionalFormatting sqref="F17:O17">
    <cfRule type="expression" dxfId="0" priority="1">
      <formula>OR($B$12="Dienstleister",$B$12="Subverpächter")</formula>
    </cfRule>
  </conditionalFormatting>
  <pageMargins left="0.48" right="0.44" top="0.45" bottom="0.78740157480314965" header="0.31496062992125984" footer="0.31496062992125984"/>
  <pageSetup paperSize="9" scale="72" orientation="landscape" r:id="rId1"/>
  <headerFooter>
    <oddFooter>&amp;L&amp;D&amp;R&amp;A_&amp;F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L301"/>
  <sheetViews>
    <sheetView showGridLines="0" topLeftCell="J1" zoomScaleNormal="100" workbookViewId="0">
      <pane ySplit="4" topLeftCell="A5" activePane="bottomLeft" state="frozen"/>
      <selection activeCell="N42" sqref="N42"/>
      <selection pane="bottomLeft" activeCell="D6" sqref="D6"/>
    </sheetView>
  </sheetViews>
  <sheetFormatPr baseColWidth="10" defaultColWidth="9.140625" defaultRowHeight="12.75" x14ac:dyDescent="0.2"/>
  <cols>
    <col min="1" max="1" width="9.140625" style="450" customWidth="1"/>
    <col min="2" max="2" width="49.42578125" style="450" customWidth="1"/>
    <col min="3" max="3" width="14.5703125" style="472" customWidth="1"/>
    <col min="4" max="4" width="17.28515625" style="450" customWidth="1"/>
    <col min="5" max="7" width="19.42578125" style="450" customWidth="1"/>
    <col min="8" max="14" width="17.28515625" style="450" customWidth="1"/>
    <col min="15" max="15" width="25.140625" style="450" customWidth="1"/>
    <col min="16" max="16" width="17.28515625" style="450" customWidth="1"/>
    <col min="17" max="18" width="10.7109375" style="450" customWidth="1"/>
    <col min="19" max="25" width="6.28515625" style="450" customWidth="1"/>
    <col min="26" max="26" width="13.85546875" style="450" customWidth="1"/>
    <col min="27" max="27" width="16.42578125" style="450" customWidth="1"/>
    <col min="28" max="28" width="13.42578125" style="450" customWidth="1"/>
    <col min="29" max="29" width="12.42578125" style="450" customWidth="1"/>
    <col min="30" max="30" width="13.42578125" style="450" customWidth="1"/>
    <col min="31" max="31" width="12.28515625" style="450" customWidth="1"/>
    <col min="32" max="32" width="13.42578125" style="450" customWidth="1"/>
    <col min="33" max="33" width="11.7109375" style="450" customWidth="1"/>
    <col min="34" max="34" width="13.85546875" style="450" customWidth="1"/>
    <col min="35" max="35" width="13" style="450" customWidth="1"/>
    <col min="36" max="36" width="6.28515625" style="448" customWidth="1"/>
    <col min="37" max="37" width="16.42578125" style="450" customWidth="1"/>
    <col min="38" max="38" width="23.28515625" style="450" customWidth="1"/>
    <col min="39" max="39" width="16.85546875" style="450" customWidth="1"/>
    <col min="40" max="16384" width="9.140625" style="450"/>
  </cols>
  <sheetData>
    <row r="1" spans="1:38" s="448" customFormat="1" ht="18.75" x14ac:dyDescent="0.3">
      <c r="A1" s="425" t="s">
        <v>484</v>
      </c>
      <c r="B1" s="426"/>
      <c r="C1" s="426"/>
      <c r="D1" s="426"/>
      <c r="E1" s="426"/>
      <c r="F1" s="426"/>
      <c r="G1" s="426"/>
      <c r="H1" s="426"/>
      <c r="I1" s="426"/>
      <c r="J1" s="426"/>
      <c r="K1" s="426"/>
      <c r="L1" s="426"/>
      <c r="M1" s="426"/>
      <c r="N1" s="426"/>
      <c r="O1" s="426"/>
      <c r="P1" s="426"/>
      <c r="Q1" s="426"/>
      <c r="R1" s="426"/>
      <c r="S1" s="426"/>
      <c r="T1" s="426"/>
      <c r="U1" s="426"/>
      <c r="V1" s="426"/>
      <c r="W1" s="426"/>
      <c r="X1" s="425"/>
      <c r="Y1" s="426"/>
      <c r="Z1" s="426"/>
      <c r="AA1" s="426"/>
      <c r="AB1" s="426"/>
      <c r="AC1" s="426"/>
      <c r="AD1" s="426"/>
      <c r="AE1" s="426"/>
      <c r="AF1" s="426"/>
      <c r="AG1" s="426"/>
      <c r="AH1" s="426"/>
      <c r="AI1" s="426"/>
      <c r="AJ1" s="426"/>
    </row>
    <row r="2" spans="1:38" ht="15" x14ac:dyDescent="0.25">
      <c r="A2" s="431" t="s">
        <v>247</v>
      </c>
      <c r="B2" s="431" t="s">
        <v>248</v>
      </c>
      <c r="C2" s="449" t="s">
        <v>249</v>
      </c>
      <c r="D2" s="431" t="s">
        <v>250</v>
      </c>
      <c r="E2" s="431" t="s">
        <v>251</v>
      </c>
      <c r="F2" s="431" t="s">
        <v>252</v>
      </c>
      <c r="G2" s="431" t="s">
        <v>253</v>
      </c>
      <c r="H2" s="431" t="s">
        <v>254</v>
      </c>
      <c r="I2" s="449" t="s">
        <v>255</v>
      </c>
      <c r="J2" s="449" t="s">
        <v>256</v>
      </c>
      <c r="K2" s="449" t="s">
        <v>257</v>
      </c>
      <c r="L2" s="449" t="s">
        <v>258</v>
      </c>
      <c r="M2" s="449" t="s">
        <v>259</v>
      </c>
      <c r="N2" s="449" t="s">
        <v>260</v>
      </c>
      <c r="O2" s="431" t="s">
        <v>261</v>
      </c>
      <c r="P2" s="431" t="s">
        <v>262</v>
      </c>
      <c r="Q2" s="431" t="s">
        <v>263</v>
      </c>
      <c r="R2" s="431" t="s">
        <v>264</v>
      </c>
      <c r="S2" s="431" t="s">
        <v>265</v>
      </c>
      <c r="T2" s="431" t="s">
        <v>266</v>
      </c>
      <c r="U2" s="431" t="s">
        <v>267</v>
      </c>
      <c r="V2" s="431" t="s">
        <v>268</v>
      </c>
      <c r="W2" s="431" t="s">
        <v>269</v>
      </c>
      <c r="X2" s="431" t="s">
        <v>270</v>
      </c>
      <c r="Y2" s="431" t="s">
        <v>271</v>
      </c>
      <c r="Z2" s="431" t="s">
        <v>272</v>
      </c>
      <c r="AA2" s="431" t="s">
        <v>273</v>
      </c>
      <c r="AB2" s="431" t="s">
        <v>274</v>
      </c>
      <c r="AC2" s="431" t="s">
        <v>275</v>
      </c>
      <c r="AD2" s="431" t="s">
        <v>276</v>
      </c>
      <c r="AE2" s="431" t="s">
        <v>277</v>
      </c>
      <c r="AF2" s="431" t="s">
        <v>278</v>
      </c>
      <c r="AG2" s="431" t="s">
        <v>279</v>
      </c>
      <c r="AH2" s="431" t="s">
        <v>280</v>
      </c>
      <c r="AI2" s="431" t="s">
        <v>281</v>
      </c>
      <c r="AJ2" s="426"/>
    </row>
    <row r="3" spans="1:38" ht="15" x14ac:dyDescent="0.25">
      <c r="A3" s="451" t="s">
        <v>282</v>
      </c>
      <c r="B3" s="452"/>
      <c r="C3" s="453"/>
      <c r="D3" s="451" t="s">
        <v>283</v>
      </c>
      <c r="E3" s="452"/>
      <c r="F3" s="452"/>
      <c r="G3" s="452"/>
      <c r="H3" s="452"/>
      <c r="I3" s="452"/>
      <c r="J3" s="452"/>
      <c r="K3" s="452"/>
      <c r="L3" s="452"/>
      <c r="M3" s="452"/>
      <c r="N3" s="452"/>
      <c r="O3" s="452"/>
      <c r="P3" s="453"/>
      <c r="Q3" s="454" t="s">
        <v>284</v>
      </c>
      <c r="R3" s="455"/>
      <c r="S3" s="455"/>
      <c r="T3" s="455"/>
      <c r="U3" s="455"/>
      <c r="V3" s="455"/>
      <c r="W3" s="455"/>
      <c r="X3" s="455"/>
      <c r="Y3" s="456"/>
      <c r="Z3" s="454" t="s">
        <v>285</v>
      </c>
      <c r="AA3" s="455"/>
      <c r="AB3" s="456"/>
      <c r="AC3" s="454" t="s">
        <v>286</v>
      </c>
      <c r="AD3" s="455"/>
      <c r="AE3" s="455"/>
      <c r="AF3" s="455"/>
      <c r="AG3" s="455"/>
      <c r="AH3" s="455"/>
      <c r="AI3" s="456"/>
      <c r="AJ3" s="426"/>
    </row>
    <row r="4" spans="1:38" s="461" customFormat="1" ht="75" x14ac:dyDescent="0.2">
      <c r="A4" s="457" t="s">
        <v>202</v>
      </c>
      <c r="B4" s="457" t="s">
        <v>287</v>
      </c>
      <c r="C4" s="457" t="s">
        <v>288</v>
      </c>
      <c r="D4" s="458" t="s">
        <v>289</v>
      </c>
      <c r="E4" s="459" t="s">
        <v>290</v>
      </c>
      <c r="F4" s="459" t="s">
        <v>291</v>
      </c>
      <c r="G4" s="459" t="s">
        <v>292</v>
      </c>
      <c r="H4" s="459" t="s">
        <v>293</v>
      </c>
      <c r="I4" s="459" t="s">
        <v>294</v>
      </c>
      <c r="J4" s="459" t="s">
        <v>295</v>
      </c>
      <c r="K4" s="459" t="s">
        <v>296</v>
      </c>
      <c r="L4" s="459" t="str">
        <f>"historische AK/HK zum Stand 31.12."&amp;'Allgemeines+Zusammenfassung'!B11</f>
        <v>historische AK/HK zum Stand 31.12.2018</v>
      </c>
      <c r="M4" s="459" t="s">
        <v>297</v>
      </c>
      <c r="N4" s="459" t="s">
        <v>298</v>
      </c>
      <c r="O4" s="459" t="str">
        <f>"historische AK/HK zum Stand 31.12."&amp;'Allgemeines+Zusammenfassung'!B11&amp;"  bereinigt um Investitionsmaßnahmen und Biogaskosten"</f>
        <v>historische AK/HK zum Stand 31.12.2018  bereinigt um Investitionsmaßnahmen und Biogaskosten</v>
      </c>
      <c r="P4" s="459" t="s">
        <v>299</v>
      </c>
      <c r="Q4" s="457" t="s">
        <v>300</v>
      </c>
      <c r="R4" s="457" t="s">
        <v>301</v>
      </c>
      <c r="S4" s="459">
        <v>2016</v>
      </c>
      <c r="T4" s="459">
        <v>2017</v>
      </c>
      <c r="U4" s="459">
        <v>2018</v>
      </c>
      <c r="V4" s="459">
        <v>2019</v>
      </c>
      <c r="W4" s="459">
        <v>2020</v>
      </c>
      <c r="X4" s="459">
        <v>2021</v>
      </c>
      <c r="Y4" s="459">
        <v>2022</v>
      </c>
      <c r="Z4" s="459" t="str">
        <f>"Restwert zum 01.01."&amp;'Allgemeines+Zusammenfassung'!B11</f>
        <v>Restwert zum 01.01.2018</v>
      </c>
      <c r="AA4" s="459" t="str">
        <f>"Abschreibungen "&amp;'Allgemeines+Zusammenfassung'!B11</f>
        <v>Abschreibungen 2018</v>
      </c>
      <c r="AB4" s="459" t="str">
        <f>"Restwert zum 31.12."&amp;'Allgemeines+Zusammenfassung'!B11</f>
        <v>Restwert zum 31.12.2018</v>
      </c>
      <c r="AC4" s="459">
        <v>2016</v>
      </c>
      <c r="AD4" s="459">
        <v>2017</v>
      </c>
      <c r="AE4" s="459">
        <v>2018</v>
      </c>
      <c r="AF4" s="459">
        <v>2019</v>
      </c>
      <c r="AG4" s="459">
        <v>2020</v>
      </c>
      <c r="AH4" s="459">
        <v>2021</v>
      </c>
      <c r="AI4" s="459">
        <v>2022</v>
      </c>
      <c r="AJ4" s="460"/>
    </row>
    <row r="5" spans="1:38" s="467" customFormat="1" ht="15" x14ac:dyDescent="0.25">
      <c r="A5" s="653"/>
      <c r="B5" s="462"/>
      <c r="C5" s="463"/>
      <c r="D5" s="662"/>
      <c r="E5" s="662"/>
      <c r="F5" s="662"/>
      <c r="G5" s="662"/>
      <c r="H5" s="662"/>
      <c r="I5" s="662"/>
      <c r="J5" s="662"/>
      <c r="K5" s="662"/>
      <c r="L5" s="663">
        <f>SUM(D5,E5,G5,H5,J5)-SUM(F5,I5,K5)</f>
        <v>0</v>
      </c>
      <c r="M5" s="662"/>
      <c r="N5" s="662"/>
      <c r="O5" s="663">
        <f>L5-M5-N5</f>
        <v>0</v>
      </c>
      <c r="P5" s="662"/>
      <c r="Q5" s="464">
        <f>IF(ISBLANK($B5),0,VLOOKUP($B5,Listen!$A$2:$C$44,2,FALSE))</f>
        <v>0</v>
      </c>
      <c r="R5" s="464">
        <f>IF(ISBLANK($B5),0,VLOOKUP($B5,Listen!$A$2:$C$44,3,FALSE))</f>
        <v>0</v>
      </c>
      <c r="S5" s="465">
        <f t="shared" ref="S5:Y20" si="0">$Q5</f>
        <v>0</v>
      </c>
      <c r="T5" s="465">
        <f t="shared" si="0"/>
        <v>0</v>
      </c>
      <c r="U5" s="465">
        <f t="shared" si="0"/>
        <v>0</v>
      </c>
      <c r="V5" s="465">
        <f t="shared" si="0"/>
        <v>0</v>
      </c>
      <c r="W5" s="465">
        <f t="shared" si="0"/>
        <v>0</v>
      </c>
      <c r="X5" s="465">
        <f t="shared" si="0"/>
        <v>0</v>
      </c>
      <c r="Y5" s="465">
        <f t="shared" si="0"/>
        <v>0</v>
      </c>
      <c r="Z5" s="663">
        <f>AB5+AA5</f>
        <v>0</v>
      </c>
      <c r="AA5" s="664">
        <f>IF(C5='Allgemeines+Zusammenfassung'!$B$11,SAV!$O5-SAV!$AB5,HLOOKUP('Allgemeines+Zusammenfassung'!$B$11-1,$AC$4:$AI$300,ROW(C5)-3,FALSE)-$AB5)</f>
        <v>0</v>
      </c>
      <c r="AB5" s="664">
        <f>HLOOKUP('Allgemeines+Zusammenfassung'!$B$11,$AC$4:$AI$300,ROW(C5)-3,FALSE)</f>
        <v>0</v>
      </c>
      <c r="AC5" s="663">
        <f t="shared" ref="AC5:AC68" si="1">IF(OR($C5=0,$O5=0),0,IF($C5&lt;=AC$4,$O5-$O5/S5*(AC$4-$C5+1),0))</f>
        <v>0</v>
      </c>
      <c r="AD5" s="663">
        <f t="shared" ref="AD5:AI47" si="2">IF(OR($C5=0,$O5=0,T5-(AD$4-$C5)=0),0,IF($C5&lt;AD$4,AC5-AC5/(T5-(AD$4-$C5)),IF($C5=AD$4,$O5-$O5/T5,0)))</f>
        <v>0</v>
      </c>
      <c r="AE5" s="663">
        <f t="shared" si="2"/>
        <v>0</v>
      </c>
      <c r="AF5" s="663">
        <f t="shared" si="2"/>
        <v>0</v>
      </c>
      <c r="AG5" s="663">
        <f t="shared" si="2"/>
        <v>0</v>
      </c>
      <c r="AH5" s="663">
        <f t="shared" si="2"/>
        <v>0</v>
      </c>
      <c r="AI5" s="663">
        <f t="shared" si="2"/>
        <v>0</v>
      </c>
      <c r="AJ5" s="466"/>
      <c r="AL5" s="468"/>
    </row>
    <row r="6" spans="1:38" s="467" customFormat="1" ht="15" x14ac:dyDescent="0.25">
      <c r="A6" s="653"/>
      <c r="B6" s="462"/>
      <c r="C6" s="463"/>
      <c r="D6" s="662"/>
      <c r="E6" s="662"/>
      <c r="F6" s="662"/>
      <c r="G6" s="662"/>
      <c r="H6" s="662"/>
      <c r="I6" s="662"/>
      <c r="J6" s="662"/>
      <c r="K6" s="662"/>
      <c r="L6" s="663">
        <f t="shared" ref="L6:L69" si="3">SUM(D6,E6,G6,H6,J6)-SUM(F6,I6,K6)</f>
        <v>0</v>
      </c>
      <c r="M6" s="662"/>
      <c r="N6" s="662"/>
      <c r="O6" s="663">
        <f t="shared" ref="O6:O69" si="4">L6-M6-N6</f>
        <v>0</v>
      </c>
      <c r="P6" s="662"/>
      <c r="Q6" s="464">
        <f>IF(ISBLANK($B6),0,VLOOKUP($B6,Listen!$A$2:$C$44,2,FALSE))</f>
        <v>0</v>
      </c>
      <c r="R6" s="464">
        <f>IF(ISBLANK($B6),0,VLOOKUP($B6,Listen!$A$2:$C$44,3,FALSE))</f>
        <v>0</v>
      </c>
      <c r="S6" s="465">
        <f t="shared" si="0"/>
        <v>0</v>
      </c>
      <c r="T6" s="465">
        <f t="shared" si="0"/>
        <v>0</v>
      </c>
      <c r="U6" s="465">
        <f t="shared" si="0"/>
        <v>0</v>
      </c>
      <c r="V6" s="465">
        <f t="shared" si="0"/>
        <v>0</v>
      </c>
      <c r="W6" s="465">
        <f t="shared" si="0"/>
        <v>0</v>
      </c>
      <c r="X6" s="465">
        <f t="shared" si="0"/>
        <v>0</v>
      </c>
      <c r="Y6" s="465">
        <f t="shared" si="0"/>
        <v>0</v>
      </c>
      <c r="Z6" s="663">
        <f t="shared" ref="Z6:Z69" si="5">AB6+AA6</f>
        <v>0</v>
      </c>
      <c r="AA6" s="664">
        <f>IF(C6='Allgemeines+Zusammenfassung'!$B$11,SAV!$O6-SAV!$AB6,HLOOKUP('Allgemeines+Zusammenfassung'!$B$11-1,$AC$4:$AI$300,ROW(C6)-3,FALSE)-$AB6)</f>
        <v>0</v>
      </c>
      <c r="AB6" s="664">
        <f>HLOOKUP('Allgemeines+Zusammenfassung'!$B$11,$AC$4:$AI$300,ROW(C6)-3,FALSE)</f>
        <v>0</v>
      </c>
      <c r="AC6" s="663">
        <f t="shared" si="1"/>
        <v>0</v>
      </c>
      <c r="AD6" s="663">
        <f t="shared" si="2"/>
        <v>0</v>
      </c>
      <c r="AE6" s="663">
        <f t="shared" si="2"/>
        <v>0</v>
      </c>
      <c r="AF6" s="663">
        <f t="shared" si="2"/>
        <v>0</v>
      </c>
      <c r="AG6" s="663">
        <f t="shared" si="2"/>
        <v>0</v>
      </c>
      <c r="AH6" s="663">
        <f t="shared" si="2"/>
        <v>0</v>
      </c>
      <c r="AI6" s="663">
        <f t="shared" si="2"/>
        <v>0</v>
      </c>
      <c r="AJ6" s="466"/>
    </row>
    <row r="7" spans="1:38" s="467" customFormat="1" ht="15" x14ac:dyDescent="0.25">
      <c r="A7" s="462"/>
      <c r="B7" s="462"/>
      <c r="C7" s="463"/>
      <c r="D7" s="662"/>
      <c r="E7" s="662"/>
      <c r="F7" s="662"/>
      <c r="G7" s="662"/>
      <c r="H7" s="662"/>
      <c r="I7" s="662"/>
      <c r="J7" s="662"/>
      <c r="K7" s="662"/>
      <c r="L7" s="663">
        <f t="shared" si="3"/>
        <v>0</v>
      </c>
      <c r="M7" s="662"/>
      <c r="N7" s="662"/>
      <c r="O7" s="663">
        <f t="shared" si="4"/>
        <v>0</v>
      </c>
      <c r="P7" s="662"/>
      <c r="Q7" s="464">
        <f>IF(ISBLANK($B7),0,VLOOKUP($B7,Listen!$A$2:$C$44,2,FALSE))</f>
        <v>0</v>
      </c>
      <c r="R7" s="464">
        <f>IF(ISBLANK($B7),0,VLOOKUP($B7,Listen!$A$2:$C$44,3,FALSE))</f>
        <v>0</v>
      </c>
      <c r="S7" s="465">
        <f t="shared" si="0"/>
        <v>0</v>
      </c>
      <c r="T7" s="465">
        <f t="shared" si="0"/>
        <v>0</v>
      </c>
      <c r="U7" s="465">
        <f t="shared" si="0"/>
        <v>0</v>
      </c>
      <c r="V7" s="465">
        <f t="shared" si="0"/>
        <v>0</v>
      </c>
      <c r="W7" s="465">
        <f t="shared" si="0"/>
        <v>0</v>
      </c>
      <c r="X7" s="465">
        <f t="shared" si="0"/>
        <v>0</v>
      </c>
      <c r="Y7" s="465">
        <f t="shared" si="0"/>
        <v>0</v>
      </c>
      <c r="Z7" s="663">
        <f t="shared" si="5"/>
        <v>0</v>
      </c>
      <c r="AA7" s="664">
        <f>IF(C7='Allgemeines+Zusammenfassung'!$B$11,SAV!$O7-SAV!$AB7,HLOOKUP('Allgemeines+Zusammenfassung'!$B$11-1,$AC$4:$AI$300,ROW(C7)-3,FALSE)-$AB7)</f>
        <v>0</v>
      </c>
      <c r="AB7" s="664">
        <f>HLOOKUP('Allgemeines+Zusammenfassung'!$B$11,$AC$4:$AI$300,ROW(C7)-3,FALSE)</f>
        <v>0</v>
      </c>
      <c r="AC7" s="663">
        <f t="shared" si="1"/>
        <v>0</v>
      </c>
      <c r="AD7" s="663">
        <f t="shared" si="2"/>
        <v>0</v>
      </c>
      <c r="AE7" s="663">
        <f t="shared" si="2"/>
        <v>0</v>
      </c>
      <c r="AF7" s="663">
        <f t="shared" si="2"/>
        <v>0</v>
      </c>
      <c r="AG7" s="663">
        <f t="shared" si="2"/>
        <v>0</v>
      </c>
      <c r="AH7" s="663">
        <f t="shared" si="2"/>
        <v>0</v>
      </c>
      <c r="AI7" s="663">
        <f t="shared" si="2"/>
        <v>0</v>
      </c>
      <c r="AJ7" s="466"/>
    </row>
    <row r="8" spans="1:38" s="467" customFormat="1" ht="15" x14ac:dyDescent="0.25">
      <c r="A8" s="462"/>
      <c r="B8" s="462"/>
      <c r="C8" s="463"/>
      <c r="D8" s="662"/>
      <c r="E8" s="662"/>
      <c r="F8" s="662"/>
      <c r="G8" s="662"/>
      <c r="H8" s="662"/>
      <c r="I8" s="662"/>
      <c r="J8" s="662"/>
      <c r="K8" s="662"/>
      <c r="L8" s="663">
        <f t="shared" si="3"/>
        <v>0</v>
      </c>
      <c r="M8" s="662"/>
      <c r="N8" s="662"/>
      <c r="O8" s="663">
        <f t="shared" si="4"/>
        <v>0</v>
      </c>
      <c r="P8" s="662"/>
      <c r="Q8" s="464">
        <f>IF(ISBLANK($B8),0,VLOOKUP($B8,Listen!$A$2:$C$44,2,FALSE))</f>
        <v>0</v>
      </c>
      <c r="R8" s="464">
        <f>IF(ISBLANK($B8),0,VLOOKUP($B8,Listen!$A$2:$C$44,3,FALSE))</f>
        <v>0</v>
      </c>
      <c r="S8" s="465">
        <f t="shared" si="0"/>
        <v>0</v>
      </c>
      <c r="T8" s="465">
        <f t="shared" si="0"/>
        <v>0</v>
      </c>
      <c r="U8" s="465">
        <f t="shared" si="0"/>
        <v>0</v>
      </c>
      <c r="V8" s="465">
        <f t="shared" si="0"/>
        <v>0</v>
      </c>
      <c r="W8" s="465">
        <f t="shared" si="0"/>
        <v>0</v>
      </c>
      <c r="X8" s="465">
        <f t="shared" si="0"/>
        <v>0</v>
      </c>
      <c r="Y8" s="465">
        <f t="shared" si="0"/>
        <v>0</v>
      </c>
      <c r="Z8" s="663">
        <f t="shared" si="5"/>
        <v>0</v>
      </c>
      <c r="AA8" s="664">
        <f>IF(C8='Allgemeines+Zusammenfassung'!$B$11,SAV!$O8-SAV!$AB8,HLOOKUP('Allgemeines+Zusammenfassung'!$B$11-1,$AC$4:$AI$300,ROW(C8)-3,FALSE)-$AB8)</f>
        <v>0</v>
      </c>
      <c r="AB8" s="664">
        <f>HLOOKUP('Allgemeines+Zusammenfassung'!$B$11,$AC$4:$AI$300,ROW(C8)-3,FALSE)</f>
        <v>0</v>
      </c>
      <c r="AC8" s="663">
        <f t="shared" si="1"/>
        <v>0</v>
      </c>
      <c r="AD8" s="663">
        <f t="shared" si="2"/>
        <v>0</v>
      </c>
      <c r="AE8" s="663">
        <f t="shared" si="2"/>
        <v>0</v>
      </c>
      <c r="AF8" s="663">
        <f t="shared" si="2"/>
        <v>0</v>
      </c>
      <c r="AG8" s="663">
        <f t="shared" si="2"/>
        <v>0</v>
      </c>
      <c r="AH8" s="663">
        <f t="shared" si="2"/>
        <v>0</v>
      </c>
      <c r="AI8" s="663">
        <f t="shared" si="2"/>
        <v>0</v>
      </c>
      <c r="AJ8" s="466"/>
    </row>
    <row r="9" spans="1:38" s="467" customFormat="1" ht="15" x14ac:dyDescent="0.25">
      <c r="A9" s="462"/>
      <c r="B9" s="462"/>
      <c r="C9" s="463"/>
      <c r="D9" s="662"/>
      <c r="E9" s="662"/>
      <c r="F9" s="662"/>
      <c r="G9" s="662"/>
      <c r="H9" s="662"/>
      <c r="I9" s="662"/>
      <c r="J9" s="662"/>
      <c r="K9" s="662"/>
      <c r="L9" s="663">
        <f t="shared" si="3"/>
        <v>0</v>
      </c>
      <c r="M9" s="662"/>
      <c r="N9" s="662"/>
      <c r="O9" s="663">
        <f t="shared" si="4"/>
        <v>0</v>
      </c>
      <c r="P9" s="662"/>
      <c r="Q9" s="464">
        <f>IF(ISBLANK($B9),0,VLOOKUP($B9,Listen!$A$2:$C$44,2,FALSE))</f>
        <v>0</v>
      </c>
      <c r="R9" s="464">
        <f>IF(ISBLANK($B9),0,VLOOKUP($B9,Listen!$A$2:$C$44,3,FALSE))</f>
        <v>0</v>
      </c>
      <c r="S9" s="465">
        <f t="shared" si="0"/>
        <v>0</v>
      </c>
      <c r="T9" s="465">
        <f t="shared" si="0"/>
        <v>0</v>
      </c>
      <c r="U9" s="465">
        <f t="shared" si="0"/>
        <v>0</v>
      </c>
      <c r="V9" s="465">
        <f t="shared" si="0"/>
        <v>0</v>
      </c>
      <c r="W9" s="465">
        <f t="shared" si="0"/>
        <v>0</v>
      </c>
      <c r="X9" s="465">
        <f t="shared" si="0"/>
        <v>0</v>
      </c>
      <c r="Y9" s="465">
        <f t="shared" si="0"/>
        <v>0</v>
      </c>
      <c r="Z9" s="663">
        <f t="shared" si="5"/>
        <v>0</v>
      </c>
      <c r="AA9" s="664">
        <f>IF(C9='Allgemeines+Zusammenfassung'!$B$11,SAV!$O9-SAV!$AB9,HLOOKUP('Allgemeines+Zusammenfassung'!$B$11-1,$AC$4:$AI$300,ROW(C9)-3,FALSE)-$AB9)</f>
        <v>0</v>
      </c>
      <c r="AB9" s="664">
        <f>HLOOKUP('Allgemeines+Zusammenfassung'!$B$11,$AC$4:$AI$300,ROW(C9)-3,FALSE)</f>
        <v>0</v>
      </c>
      <c r="AC9" s="663">
        <f t="shared" si="1"/>
        <v>0</v>
      </c>
      <c r="AD9" s="663">
        <f t="shared" si="2"/>
        <v>0</v>
      </c>
      <c r="AE9" s="663">
        <f t="shared" si="2"/>
        <v>0</v>
      </c>
      <c r="AF9" s="663">
        <f t="shared" si="2"/>
        <v>0</v>
      </c>
      <c r="AG9" s="663">
        <f t="shared" si="2"/>
        <v>0</v>
      </c>
      <c r="AH9" s="663">
        <f t="shared" si="2"/>
        <v>0</v>
      </c>
      <c r="AI9" s="663">
        <f t="shared" si="2"/>
        <v>0</v>
      </c>
      <c r="AJ9" s="466"/>
    </row>
    <row r="10" spans="1:38" s="467" customFormat="1" ht="15" x14ac:dyDescent="0.25">
      <c r="A10" s="462"/>
      <c r="B10" s="462"/>
      <c r="C10" s="463"/>
      <c r="D10" s="662"/>
      <c r="E10" s="662"/>
      <c r="F10" s="662"/>
      <c r="G10" s="662"/>
      <c r="H10" s="662"/>
      <c r="I10" s="662"/>
      <c r="J10" s="662"/>
      <c r="K10" s="662"/>
      <c r="L10" s="663">
        <f t="shared" si="3"/>
        <v>0</v>
      </c>
      <c r="M10" s="662"/>
      <c r="N10" s="662"/>
      <c r="O10" s="663">
        <f t="shared" si="4"/>
        <v>0</v>
      </c>
      <c r="P10" s="662"/>
      <c r="Q10" s="464">
        <f>IF(ISBLANK($B10),0,VLOOKUP($B10,Listen!$A$2:$C$44,2,FALSE))</f>
        <v>0</v>
      </c>
      <c r="R10" s="464">
        <f>IF(ISBLANK($B10),0,VLOOKUP($B10,Listen!$A$2:$C$44,3,FALSE))</f>
        <v>0</v>
      </c>
      <c r="S10" s="465">
        <f t="shared" si="0"/>
        <v>0</v>
      </c>
      <c r="T10" s="465">
        <f t="shared" si="0"/>
        <v>0</v>
      </c>
      <c r="U10" s="465">
        <f t="shared" si="0"/>
        <v>0</v>
      </c>
      <c r="V10" s="465">
        <f t="shared" si="0"/>
        <v>0</v>
      </c>
      <c r="W10" s="465">
        <f t="shared" si="0"/>
        <v>0</v>
      </c>
      <c r="X10" s="465">
        <f t="shared" si="0"/>
        <v>0</v>
      </c>
      <c r="Y10" s="465">
        <f t="shared" si="0"/>
        <v>0</v>
      </c>
      <c r="Z10" s="663">
        <f t="shared" si="5"/>
        <v>0</v>
      </c>
      <c r="AA10" s="664">
        <f>IF(C10='Allgemeines+Zusammenfassung'!$B$11,SAV!$O10-SAV!$AB10,HLOOKUP('Allgemeines+Zusammenfassung'!$B$11-1,$AC$4:$AI$300,ROW(C10)-3,FALSE)-$AB10)</f>
        <v>0</v>
      </c>
      <c r="AB10" s="664">
        <f>HLOOKUP('Allgemeines+Zusammenfassung'!$B$11,$AC$4:$AI$300,ROW(C10)-3,FALSE)</f>
        <v>0</v>
      </c>
      <c r="AC10" s="663">
        <f t="shared" si="1"/>
        <v>0</v>
      </c>
      <c r="AD10" s="663">
        <f t="shared" si="2"/>
        <v>0</v>
      </c>
      <c r="AE10" s="663">
        <f t="shared" si="2"/>
        <v>0</v>
      </c>
      <c r="AF10" s="663">
        <f t="shared" si="2"/>
        <v>0</v>
      </c>
      <c r="AG10" s="663">
        <f t="shared" si="2"/>
        <v>0</v>
      </c>
      <c r="AH10" s="663">
        <f t="shared" si="2"/>
        <v>0</v>
      </c>
      <c r="AI10" s="663">
        <f t="shared" si="2"/>
        <v>0</v>
      </c>
      <c r="AJ10" s="466"/>
    </row>
    <row r="11" spans="1:38" s="467" customFormat="1" ht="15" x14ac:dyDescent="0.25">
      <c r="A11" s="462"/>
      <c r="B11" s="462"/>
      <c r="C11" s="463"/>
      <c r="D11" s="662"/>
      <c r="E11" s="662"/>
      <c r="F11" s="662"/>
      <c r="G11" s="662"/>
      <c r="H11" s="662"/>
      <c r="I11" s="662"/>
      <c r="J11" s="662"/>
      <c r="K11" s="662"/>
      <c r="L11" s="663">
        <f t="shared" si="3"/>
        <v>0</v>
      </c>
      <c r="M11" s="662"/>
      <c r="N11" s="662"/>
      <c r="O11" s="663">
        <f t="shared" si="4"/>
        <v>0</v>
      </c>
      <c r="P11" s="662"/>
      <c r="Q11" s="464">
        <f>IF(ISBLANK($B11),0,VLOOKUP($B11,Listen!$A$2:$C$44,2,FALSE))</f>
        <v>0</v>
      </c>
      <c r="R11" s="464">
        <f>IF(ISBLANK($B11),0,VLOOKUP($B11,Listen!$A$2:$C$44,3,FALSE))</f>
        <v>0</v>
      </c>
      <c r="S11" s="465">
        <f t="shared" si="0"/>
        <v>0</v>
      </c>
      <c r="T11" s="465">
        <f t="shared" si="0"/>
        <v>0</v>
      </c>
      <c r="U11" s="465">
        <f t="shared" si="0"/>
        <v>0</v>
      </c>
      <c r="V11" s="465">
        <f t="shared" si="0"/>
        <v>0</v>
      </c>
      <c r="W11" s="465">
        <f t="shared" si="0"/>
        <v>0</v>
      </c>
      <c r="X11" s="465">
        <f t="shared" si="0"/>
        <v>0</v>
      </c>
      <c r="Y11" s="465">
        <f t="shared" si="0"/>
        <v>0</v>
      </c>
      <c r="Z11" s="663">
        <f t="shared" si="5"/>
        <v>0</v>
      </c>
      <c r="AA11" s="664">
        <f>IF(C11='Allgemeines+Zusammenfassung'!$B$11,SAV!$O11-SAV!$AB11,HLOOKUP('Allgemeines+Zusammenfassung'!$B$11-1,$AC$4:$AI$300,ROW(C11)-3,FALSE)-$AB11)</f>
        <v>0</v>
      </c>
      <c r="AB11" s="664">
        <f>HLOOKUP('Allgemeines+Zusammenfassung'!$B$11,$AC$4:$AI$300,ROW(C11)-3,FALSE)</f>
        <v>0</v>
      </c>
      <c r="AC11" s="663">
        <f t="shared" si="1"/>
        <v>0</v>
      </c>
      <c r="AD11" s="663">
        <f t="shared" si="2"/>
        <v>0</v>
      </c>
      <c r="AE11" s="663">
        <f t="shared" si="2"/>
        <v>0</v>
      </c>
      <c r="AF11" s="663">
        <f t="shared" si="2"/>
        <v>0</v>
      </c>
      <c r="AG11" s="663">
        <f t="shared" si="2"/>
        <v>0</v>
      </c>
      <c r="AH11" s="663">
        <f t="shared" si="2"/>
        <v>0</v>
      </c>
      <c r="AI11" s="663">
        <f t="shared" si="2"/>
        <v>0</v>
      </c>
      <c r="AJ11" s="466"/>
    </row>
    <row r="12" spans="1:38" s="467" customFormat="1" ht="15" x14ac:dyDescent="0.25">
      <c r="A12" s="462"/>
      <c r="B12" s="462"/>
      <c r="C12" s="463"/>
      <c r="D12" s="662"/>
      <c r="E12" s="662"/>
      <c r="F12" s="662"/>
      <c r="G12" s="662"/>
      <c r="H12" s="662"/>
      <c r="I12" s="662"/>
      <c r="J12" s="662"/>
      <c r="K12" s="662"/>
      <c r="L12" s="663">
        <f t="shared" si="3"/>
        <v>0</v>
      </c>
      <c r="M12" s="662"/>
      <c r="N12" s="662"/>
      <c r="O12" s="663">
        <f t="shared" si="4"/>
        <v>0</v>
      </c>
      <c r="P12" s="662"/>
      <c r="Q12" s="464">
        <f>IF(ISBLANK($B12),0,VLOOKUP($B12,Listen!$A$2:$C$44,2,FALSE))</f>
        <v>0</v>
      </c>
      <c r="R12" s="464">
        <f>IF(ISBLANK($B12),0,VLOOKUP($B12,Listen!$A$2:$C$44,3,FALSE))</f>
        <v>0</v>
      </c>
      <c r="S12" s="465">
        <f t="shared" si="0"/>
        <v>0</v>
      </c>
      <c r="T12" s="465">
        <f t="shared" si="0"/>
        <v>0</v>
      </c>
      <c r="U12" s="465">
        <f t="shared" si="0"/>
        <v>0</v>
      </c>
      <c r="V12" s="465">
        <f t="shared" si="0"/>
        <v>0</v>
      </c>
      <c r="W12" s="465">
        <f t="shared" si="0"/>
        <v>0</v>
      </c>
      <c r="X12" s="465">
        <f t="shared" si="0"/>
        <v>0</v>
      </c>
      <c r="Y12" s="465">
        <f t="shared" si="0"/>
        <v>0</v>
      </c>
      <c r="Z12" s="663">
        <f t="shared" si="5"/>
        <v>0</v>
      </c>
      <c r="AA12" s="664">
        <f>IF(C12='Allgemeines+Zusammenfassung'!$B$11,SAV!$O12-SAV!$AB12,HLOOKUP('Allgemeines+Zusammenfassung'!$B$11-1,$AC$4:$AI$300,ROW(C12)-3,FALSE)-$AB12)</f>
        <v>0</v>
      </c>
      <c r="AB12" s="664">
        <f>HLOOKUP('Allgemeines+Zusammenfassung'!$B$11,$AC$4:$AI$300,ROW(C12)-3,FALSE)</f>
        <v>0</v>
      </c>
      <c r="AC12" s="663">
        <f t="shared" si="1"/>
        <v>0</v>
      </c>
      <c r="AD12" s="663">
        <f t="shared" si="2"/>
        <v>0</v>
      </c>
      <c r="AE12" s="663">
        <f t="shared" si="2"/>
        <v>0</v>
      </c>
      <c r="AF12" s="663">
        <f t="shared" si="2"/>
        <v>0</v>
      </c>
      <c r="AG12" s="663">
        <f t="shared" si="2"/>
        <v>0</v>
      </c>
      <c r="AH12" s="663">
        <f t="shared" si="2"/>
        <v>0</v>
      </c>
      <c r="AI12" s="663">
        <f t="shared" si="2"/>
        <v>0</v>
      </c>
      <c r="AJ12" s="466"/>
    </row>
    <row r="13" spans="1:38" s="467" customFormat="1" ht="15" x14ac:dyDescent="0.25">
      <c r="A13" s="462"/>
      <c r="B13" s="462"/>
      <c r="C13" s="463"/>
      <c r="D13" s="662"/>
      <c r="E13" s="662"/>
      <c r="F13" s="662"/>
      <c r="G13" s="662"/>
      <c r="H13" s="662"/>
      <c r="I13" s="662"/>
      <c r="J13" s="662"/>
      <c r="K13" s="662"/>
      <c r="L13" s="663">
        <f t="shared" si="3"/>
        <v>0</v>
      </c>
      <c r="M13" s="662"/>
      <c r="N13" s="662"/>
      <c r="O13" s="663">
        <f t="shared" si="4"/>
        <v>0</v>
      </c>
      <c r="P13" s="662"/>
      <c r="Q13" s="464">
        <f>IF(ISBLANK($B13),0,VLOOKUP($B13,Listen!$A$2:$C$44,2,FALSE))</f>
        <v>0</v>
      </c>
      <c r="R13" s="464">
        <f>IF(ISBLANK($B13),0,VLOOKUP($B13,Listen!$A$2:$C$44,3,FALSE))</f>
        <v>0</v>
      </c>
      <c r="S13" s="465">
        <f t="shared" si="0"/>
        <v>0</v>
      </c>
      <c r="T13" s="465">
        <f t="shared" si="0"/>
        <v>0</v>
      </c>
      <c r="U13" s="465">
        <f t="shared" si="0"/>
        <v>0</v>
      </c>
      <c r="V13" s="465">
        <f t="shared" si="0"/>
        <v>0</v>
      </c>
      <c r="W13" s="465">
        <f t="shared" si="0"/>
        <v>0</v>
      </c>
      <c r="X13" s="465">
        <f t="shared" si="0"/>
        <v>0</v>
      </c>
      <c r="Y13" s="465">
        <f t="shared" si="0"/>
        <v>0</v>
      </c>
      <c r="Z13" s="663">
        <f t="shared" si="5"/>
        <v>0</v>
      </c>
      <c r="AA13" s="664">
        <f>IF(C13='Allgemeines+Zusammenfassung'!$B$11,SAV!$O13-SAV!$AB13,HLOOKUP('Allgemeines+Zusammenfassung'!$B$11-1,$AC$4:$AI$300,ROW(C13)-3,FALSE)-$AB13)</f>
        <v>0</v>
      </c>
      <c r="AB13" s="664">
        <f>HLOOKUP('Allgemeines+Zusammenfassung'!$B$11,$AC$4:$AI$300,ROW(C13)-3,FALSE)</f>
        <v>0</v>
      </c>
      <c r="AC13" s="663">
        <f t="shared" si="1"/>
        <v>0</v>
      </c>
      <c r="AD13" s="663">
        <f t="shared" si="2"/>
        <v>0</v>
      </c>
      <c r="AE13" s="663">
        <f t="shared" si="2"/>
        <v>0</v>
      </c>
      <c r="AF13" s="663">
        <f t="shared" si="2"/>
        <v>0</v>
      </c>
      <c r="AG13" s="663">
        <f t="shared" si="2"/>
        <v>0</v>
      </c>
      <c r="AH13" s="663">
        <f t="shared" si="2"/>
        <v>0</v>
      </c>
      <c r="AI13" s="663">
        <f t="shared" si="2"/>
        <v>0</v>
      </c>
      <c r="AJ13" s="466"/>
    </row>
    <row r="14" spans="1:38" s="467" customFormat="1" ht="15" x14ac:dyDescent="0.25">
      <c r="A14" s="462"/>
      <c r="B14" s="462"/>
      <c r="C14" s="463"/>
      <c r="D14" s="662"/>
      <c r="E14" s="662"/>
      <c r="F14" s="662"/>
      <c r="G14" s="662"/>
      <c r="H14" s="662"/>
      <c r="I14" s="662"/>
      <c r="J14" s="662"/>
      <c r="K14" s="662"/>
      <c r="L14" s="663">
        <f t="shared" si="3"/>
        <v>0</v>
      </c>
      <c r="M14" s="662"/>
      <c r="N14" s="662"/>
      <c r="O14" s="663">
        <f t="shared" si="4"/>
        <v>0</v>
      </c>
      <c r="P14" s="662"/>
      <c r="Q14" s="464">
        <f>IF(ISBLANK($B14),0,VLOOKUP($B14,Listen!$A$2:$C$44,2,FALSE))</f>
        <v>0</v>
      </c>
      <c r="R14" s="464">
        <f>IF(ISBLANK($B14),0,VLOOKUP($B14,Listen!$A$2:$C$44,3,FALSE))</f>
        <v>0</v>
      </c>
      <c r="S14" s="465">
        <f t="shared" si="0"/>
        <v>0</v>
      </c>
      <c r="T14" s="465">
        <f t="shared" si="0"/>
        <v>0</v>
      </c>
      <c r="U14" s="465">
        <f t="shared" si="0"/>
        <v>0</v>
      </c>
      <c r="V14" s="465">
        <f t="shared" si="0"/>
        <v>0</v>
      </c>
      <c r="W14" s="465">
        <f t="shared" si="0"/>
        <v>0</v>
      </c>
      <c r="X14" s="465">
        <f t="shared" si="0"/>
        <v>0</v>
      </c>
      <c r="Y14" s="465">
        <f t="shared" si="0"/>
        <v>0</v>
      </c>
      <c r="Z14" s="663">
        <f t="shared" si="5"/>
        <v>0</v>
      </c>
      <c r="AA14" s="664">
        <f>IF(C14='Allgemeines+Zusammenfassung'!$B$11,SAV!$O14-SAV!$AB14,HLOOKUP('Allgemeines+Zusammenfassung'!$B$11-1,$AC$4:$AI$300,ROW(C14)-3,FALSE)-$AB14)</f>
        <v>0</v>
      </c>
      <c r="AB14" s="664">
        <f>HLOOKUP('Allgemeines+Zusammenfassung'!$B$11,$AC$4:$AI$300,ROW(C14)-3,FALSE)</f>
        <v>0</v>
      </c>
      <c r="AC14" s="663">
        <f t="shared" si="1"/>
        <v>0</v>
      </c>
      <c r="AD14" s="663">
        <f t="shared" si="2"/>
        <v>0</v>
      </c>
      <c r="AE14" s="663">
        <f t="shared" si="2"/>
        <v>0</v>
      </c>
      <c r="AF14" s="663">
        <f t="shared" si="2"/>
        <v>0</v>
      </c>
      <c r="AG14" s="663">
        <f t="shared" si="2"/>
        <v>0</v>
      </c>
      <c r="AH14" s="663">
        <f t="shared" si="2"/>
        <v>0</v>
      </c>
      <c r="AI14" s="663">
        <f t="shared" si="2"/>
        <v>0</v>
      </c>
      <c r="AJ14" s="469"/>
    </row>
    <row r="15" spans="1:38" s="467" customFormat="1" ht="15" x14ac:dyDescent="0.25">
      <c r="A15" s="462"/>
      <c r="B15" s="462"/>
      <c r="C15" s="463"/>
      <c r="D15" s="662"/>
      <c r="E15" s="662"/>
      <c r="F15" s="662"/>
      <c r="G15" s="662"/>
      <c r="H15" s="662"/>
      <c r="I15" s="662"/>
      <c r="J15" s="662"/>
      <c r="K15" s="662"/>
      <c r="L15" s="663">
        <f t="shared" si="3"/>
        <v>0</v>
      </c>
      <c r="M15" s="662"/>
      <c r="N15" s="662"/>
      <c r="O15" s="663">
        <f t="shared" si="4"/>
        <v>0</v>
      </c>
      <c r="P15" s="662"/>
      <c r="Q15" s="464">
        <f>IF(ISBLANK($B15),0,VLOOKUP($B15,Listen!$A$2:$C$44,2,FALSE))</f>
        <v>0</v>
      </c>
      <c r="R15" s="464">
        <f>IF(ISBLANK($B15),0,VLOOKUP($B15,Listen!$A$2:$C$44,3,FALSE))</f>
        <v>0</v>
      </c>
      <c r="S15" s="465">
        <f t="shared" si="0"/>
        <v>0</v>
      </c>
      <c r="T15" s="465">
        <f t="shared" si="0"/>
        <v>0</v>
      </c>
      <c r="U15" s="465">
        <f t="shared" si="0"/>
        <v>0</v>
      </c>
      <c r="V15" s="465">
        <f t="shared" si="0"/>
        <v>0</v>
      </c>
      <c r="W15" s="465">
        <f t="shared" si="0"/>
        <v>0</v>
      </c>
      <c r="X15" s="465">
        <f t="shared" si="0"/>
        <v>0</v>
      </c>
      <c r="Y15" s="465">
        <f t="shared" si="0"/>
        <v>0</v>
      </c>
      <c r="Z15" s="663">
        <f t="shared" si="5"/>
        <v>0</v>
      </c>
      <c r="AA15" s="664">
        <f>IF(C15='Allgemeines+Zusammenfassung'!$B$11,SAV!$O15-SAV!$AB15,HLOOKUP('Allgemeines+Zusammenfassung'!$B$11-1,$AC$4:$AI$300,ROW(C15)-3,FALSE)-$AB15)</f>
        <v>0</v>
      </c>
      <c r="AB15" s="664">
        <f>HLOOKUP('Allgemeines+Zusammenfassung'!$B$11,$AC$4:$AI$300,ROW(C15)-3,FALSE)</f>
        <v>0</v>
      </c>
      <c r="AC15" s="663">
        <f t="shared" si="1"/>
        <v>0</v>
      </c>
      <c r="AD15" s="663">
        <f t="shared" si="2"/>
        <v>0</v>
      </c>
      <c r="AE15" s="663">
        <f t="shared" si="2"/>
        <v>0</v>
      </c>
      <c r="AF15" s="663">
        <f t="shared" si="2"/>
        <v>0</v>
      </c>
      <c r="AG15" s="663">
        <f t="shared" si="2"/>
        <v>0</v>
      </c>
      <c r="AH15" s="663">
        <f t="shared" si="2"/>
        <v>0</v>
      </c>
      <c r="AI15" s="663">
        <f t="shared" si="2"/>
        <v>0</v>
      </c>
      <c r="AJ15" s="469"/>
    </row>
    <row r="16" spans="1:38" s="467" customFormat="1" ht="15" x14ac:dyDescent="0.25">
      <c r="A16" s="462"/>
      <c r="B16" s="462"/>
      <c r="C16" s="463"/>
      <c r="D16" s="662"/>
      <c r="E16" s="662"/>
      <c r="F16" s="662"/>
      <c r="G16" s="662"/>
      <c r="H16" s="662"/>
      <c r="I16" s="662"/>
      <c r="J16" s="662"/>
      <c r="K16" s="662"/>
      <c r="L16" s="663">
        <f t="shared" si="3"/>
        <v>0</v>
      </c>
      <c r="M16" s="662"/>
      <c r="N16" s="662"/>
      <c r="O16" s="663">
        <f t="shared" si="4"/>
        <v>0</v>
      </c>
      <c r="P16" s="662"/>
      <c r="Q16" s="464">
        <f>IF(ISBLANK($B16),0,VLOOKUP($B16,Listen!$A$2:$C$44,2,FALSE))</f>
        <v>0</v>
      </c>
      <c r="R16" s="464">
        <f>IF(ISBLANK($B16),0,VLOOKUP($B16,Listen!$A$2:$C$44,3,FALSE))</f>
        <v>0</v>
      </c>
      <c r="S16" s="465">
        <f t="shared" si="0"/>
        <v>0</v>
      </c>
      <c r="T16" s="465">
        <f t="shared" si="0"/>
        <v>0</v>
      </c>
      <c r="U16" s="465">
        <f t="shared" si="0"/>
        <v>0</v>
      </c>
      <c r="V16" s="465">
        <f t="shared" si="0"/>
        <v>0</v>
      </c>
      <c r="W16" s="465">
        <f t="shared" si="0"/>
        <v>0</v>
      </c>
      <c r="X16" s="465">
        <f t="shared" si="0"/>
        <v>0</v>
      </c>
      <c r="Y16" s="465">
        <f t="shared" si="0"/>
        <v>0</v>
      </c>
      <c r="Z16" s="663">
        <f t="shared" si="5"/>
        <v>0</v>
      </c>
      <c r="AA16" s="664">
        <f>IF(C16='Allgemeines+Zusammenfassung'!$B$11,SAV!$O16-SAV!$AB16,HLOOKUP('Allgemeines+Zusammenfassung'!$B$11-1,$AC$4:$AI$300,ROW(C16)-3,FALSE)-$AB16)</f>
        <v>0</v>
      </c>
      <c r="AB16" s="664">
        <f>HLOOKUP('Allgemeines+Zusammenfassung'!$B$11,$AC$4:$AI$300,ROW(C16)-3,FALSE)</f>
        <v>0</v>
      </c>
      <c r="AC16" s="663">
        <f t="shared" si="1"/>
        <v>0</v>
      </c>
      <c r="AD16" s="663">
        <f t="shared" si="2"/>
        <v>0</v>
      </c>
      <c r="AE16" s="663">
        <f t="shared" si="2"/>
        <v>0</v>
      </c>
      <c r="AF16" s="663">
        <f t="shared" si="2"/>
        <v>0</v>
      </c>
      <c r="AG16" s="663">
        <f t="shared" si="2"/>
        <v>0</v>
      </c>
      <c r="AH16" s="663">
        <f t="shared" si="2"/>
        <v>0</v>
      </c>
      <c r="AI16" s="663">
        <f t="shared" si="2"/>
        <v>0</v>
      </c>
      <c r="AJ16" s="469"/>
    </row>
    <row r="17" spans="1:36" s="467" customFormat="1" ht="15" x14ac:dyDescent="0.25">
      <c r="A17" s="462"/>
      <c r="B17" s="462"/>
      <c r="C17" s="463"/>
      <c r="D17" s="662"/>
      <c r="E17" s="662"/>
      <c r="F17" s="662"/>
      <c r="G17" s="662"/>
      <c r="H17" s="662"/>
      <c r="I17" s="662"/>
      <c r="J17" s="662"/>
      <c r="K17" s="662"/>
      <c r="L17" s="663">
        <f t="shared" si="3"/>
        <v>0</v>
      </c>
      <c r="M17" s="662"/>
      <c r="N17" s="662"/>
      <c r="O17" s="663">
        <f t="shared" si="4"/>
        <v>0</v>
      </c>
      <c r="P17" s="662"/>
      <c r="Q17" s="464">
        <f>IF(ISBLANK($B17),0,VLOOKUP($B17,Listen!$A$2:$C$44,2,FALSE))</f>
        <v>0</v>
      </c>
      <c r="R17" s="464">
        <f>IF(ISBLANK($B17),0,VLOOKUP($B17,Listen!$A$2:$C$44,3,FALSE))</f>
        <v>0</v>
      </c>
      <c r="S17" s="465">
        <f t="shared" si="0"/>
        <v>0</v>
      </c>
      <c r="T17" s="465">
        <f t="shared" si="0"/>
        <v>0</v>
      </c>
      <c r="U17" s="465">
        <f t="shared" si="0"/>
        <v>0</v>
      </c>
      <c r="V17" s="465">
        <f t="shared" si="0"/>
        <v>0</v>
      </c>
      <c r="W17" s="465">
        <f t="shared" si="0"/>
        <v>0</v>
      </c>
      <c r="X17" s="465">
        <f t="shared" si="0"/>
        <v>0</v>
      </c>
      <c r="Y17" s="465">
        <f t="shared" si="0"/>
        <v>0</v>
      </c>
      <c r="Z17" s="663">
        <f t="shared" si="5"/>
        <v>0</v>
      </c>
      <c r="AA17" s="664">
        <f>IF(C17='Allgemeines+Zusammenfassung'!$B$11,SAV!$O17-SAV!$AB17,HLOOKUP('Allgemeines+Zusammenfassung'!$B$11-1,$AC$4:$AI$300,ROW(C17)-3,FALSE)-$AB17)</f>
        <v>0</v>
      </c>
      <c r="AB17" s="664">
        <f>HLOOKUP('Allgemeines+Zusammenfassung'!$B$11,$AC$4:$AI$300,ROW(C17)-3,FALSE)</f>
        <v>0</v>
      </c>
      <c r="AC17" s="663">
        <f t="shared" si="1"/>
        <v>0</v>
      </c>
      <c r="AD17" s="663">
        <f t="shared" si="2"/>
        <v>0</v>
      </c>
      <c r="AE17" s="663">
        <f t="shared" si="2"/>
        <v>0</v>
      </c>
      <c r="AF17" s="663">
        <f t="shared" si="2"/>
        <v>0</v>
      </c>
      <c r="AG17" s="663">
        <f t="shared" si="2"/>
        <v>0</v>
      </c>
      <c r="AH17" s="663">
        <f t="shared" si="2"/>
        <v>0</v>
      </c>
      <c r="AI17" s="663">
        <f t="shared" si="2"/>
        <v>0</v>
      </c>
      <c r="AJ17" s="469"/>
    </row>
    <row r="18" spans="1:36" s="467" customFormat="1" ht="15" x14ac:dyDescent="0.25">
      <c r="A18" s="462"/>
      <c r="B18" s="462"/>
      <c r="C18" s="463"/>
      <c r="D18" s="662"/>
      <c r="E18" s="662"/>
      <c r="F18" s="662"/>
      <c r="G18" s="662"/>
      <c r="H18" s="662"/>
      <c r="I18" s="662"/>
      <c r="J18" s="662"/>
      <c r="K18" s="662"/>
      <c r="L18" s="663">
        <f t="shared" si="3"/>
        <v>0</v>
      </c>
      <c r="M18" s="662"/>
      <c r="N18" s="662"/>
      <c r="O18" s="663">
        <f t="shared" si="4"/>
        <v>0</v>
      </c>
      <c r="P18" s="662"/>
      <c r="Q18" s="464">
        <f>IF(ISBLANK($B18),0,VLOOKUP($B18,Listen!$A$2:$C$44,2,FALSE))</f>
        <v>0</v>
      </c>
      <c r="R18" s="464">
        <f>IF(ISBLANK($B18),0,VLOOKUP($B18,Listen!$A$2:$C$44,3,FALSE))</f>
        <v>0</v>
      </c>
      <c r="S18" s="465">
        <f t="shared" si="0"/>
        <v>0</v>
      </c>
      <c r="T18" s="465">
        <f t="shared" si="0"/>
        <v>0</v>
      </c>
      <c r="U18" s="465">
        <f t="shared" si="0"/>
        <v>0</v>
      </c>
      <c r="V18" s="465">
        <f t="shared" si="0"/>
        <v>0</v>
      </c>
      <c r="W18" s="465">
        <f t="shared" si="0"/>
        <v>0</v>
      </c>
      <c r="X18" s="465">
        <f t="shared" si="0"/>
        <v>0</v>
      </c>
      <c r="Y18" s="465">
        <f t="shared" si="0"/>
        <v>0</v>
      </c>
      <c r="Z18" s="663">
        <f t="shared" si="5"/>
        <v>0</v>
      </c>
      <c r="AA18" s="664">
        <f>IF(C18='Allgemeines+Zusammenfassung'!$B$11,SAV!$O18-SAV!$AB18,HLOOKUP('Allgemeines+Zusammenfassung'!$B$11-1,$AC$4:$AI$300,ROW(C18)-3,FALSE)-$AB18)</f>
        <v>0</v>
      </c>
      <c r="AB18" s="664">
        <f>HLOOKUP('Allgemeines+Zusammenfassung'!$B$11,$AC$4:$AI$300,ROW(C18)-3,FALSE)</f>
        <v>0</v>
      </c>
      <c r="AC18" s="663">
        <f t="shared" si="1"/>
        <v>0</v>
      </c>
      <c r="AD18" s="663">
        <f t="shared" si="2"/>
        <v>0</v>
      </c>
      <c r="AE18" s="663">
        <f t="shared" si="2"/>
        <v>0</v>
      </c>
      <c r="AF18" s="663">
        <f t="shared" si="2"/>
        <v>0</v>
      </c>
      <c r="AG18" s="663">
        <f t="shared" si="2"/>
        <v>0</v>
      </c>
      <c r="AH18" s="663">
        <f t="shared" si="2"/>
        <v>0</v>
      </c>
      <c r="AI18" s="663">
        <f t="shared" si="2"/>
        <v>0</v>
      </c>
      <c r="AJ18" s="469"/>
    </row>
    <row r="19" spans="1:36" s="467" customFormat="1" ht="15" x14ac:dyDescent="0.25">
      <c r="A19" s="462"/>
      <c r="B19" s="462"/>
      <c r="C19" s="463"/>
      <c r="D19" s="662"/>
      <c r="E19" s="662"/>
      <c r="F19" s="662"/>
      <c r="G19" s="662"/>
      <c r="H19" s="662"/>
      <c r="I19" s="662"/>
      <c r="J19" s="662"/>
      <c r="K19" s="662"/>
      <c r="L19" s="663">
        <f t="shared" si="3"/>
        <v>0</v>
      </c>
      <c r="M19" s="662"/>
      <c r="N19" s="662"/>
      <c r="O19" s="663">
        <f t="shared" si="4"/>
        <v>0</v>
      </c>
      <c r="P19" s="662"/>
      <c r="Q19" s="464">
        <f>IF(ISBLANK($B19),0,VLOOKUP($B19,Listen!$A$2:$C$44,2,FALSE))</f>
        <v>0</v>
      </c>
      <c r="R19" s="464">
        <f>IF(ISBLANK($B19),0,VLOOKUP($B19,Listen!$A$2:$C$44,3,FALSE))</f>
        <v>0</v>
      </c>
      <c r="S19" s="465">
        <f t="shared" si="0"/>
        <v>0</v>
      </c>
      <c r="T19" s="465">
        <f t="shared" si="0"/>
        <v>0</v>
      </c>
      <c r="U19" s="465">
        <f t="shared" si="0"/>
        <v>0</v>
      </c>
      <c r="V19" s="465">
        <f t="shared" si="0"/>
        <v>0</v>
      </c>
      <c r="W19" s="465">
        <f t="shared" si="0"/>
        <v>0</v>
      </c>
      <c r="X19" s="465">
        <f t="shared" si="0"/>
        <v>0</v>
      </c>
      <c r="Y19" s="465">
        <f t="shared" si="0"/>
        <v>0</v>
      </c>
      <c r="Z19" s="663">
        <f t="shared" si="5"/>
        <v>0</v>
      </c>
      <c r="AA19" s="664">
        <f>IF(C19='Allgemeines+Zusammenfassung'!$B$11,SAV!$O19-SAV!$AB19,HLOOKUP('Allgemeines+Zusammenfassung'!$B$11-1,$AC$4:$AI$300,ROW(C19)-3,FALSE)-$AB19)</f>
        <v>0</v>
      </c>
      <c r="AB19" s="664">
        <f>HLOOKUP('Allgemeines+Zusammenfassung'!$B$11,$AC$4:$AI$300,ROW(C19)-3,FALSE)</f>
        <v>0</v>
      </c>
      <c r="AC19" s="663">
        <f t="shared" si="1"/>
        <v>0</v>
      </c>
      <c r="AD19" s="663">
        <f t="shared" si="2"/>
        <v>0</v>
      </c>
      <c r="AE19" s="663">
        <f t="shared" si="2"/>
        <v>0</v>
      </c>
      <c r="AF19" s="663">
        <f t="shared" si="2"/>
        <v>0</v>
      </c>
      <c r="AG19" s="663">
        <f t="shared" si="2"/>
        <v>0</v>
      </c>
      <c r="AH19" s="663">
        <f t="shared" si="2"/>
        <v>0</v>
      </c>
      <c r="AI19" s="663">
        <f t="shared" si="2"/>
        <v>0</v>
      </c>
      <c r="AJ19" s="469"/>
    </row>
    <row r="20" spans="1:36" s="467" customFormat="1" ht="15" x14ac:dyDescent="0.25">
      <c r="A20" s="462"/>
      <c r="B20" s="462"/>
      <c r="C20" s="463"/>
      <c r="D20" s="662"/>
      <c r="E20" s="662"/>
      <c r="F20" s="662"/>
      <c r="G20" s="662"/>
      <c r="H20" s="662"/>
      <c r="I20" s="662"/>
      <c r="J20" s="662"/>
      <c r="K20" s="662"/>
      <c r="L20" s="663">
        <f t="shared" si="3"/>
        <v>0</v>
      </c>
      <c r="M20" s="662"/>
      <c r="N20" s="662"/>
      <c r="O20" s="663">
        <f t="shared" si="4"/>
        <v>0</v>
      </c>
      <c r="P20" s="662"/>
      <c r="Q20" s="464">
        <f>IF(ISBLANK($B20),0,VLOOKUP($B20,Listen!$A$2:$C$44,2,FALSE))</f>
        <v>0</v>
      </c>
      <c r="R20" s="464">
        <f>IF(ISBLANK($B20),0,VLOOKUP($B20,Listen!$A$2:$C$44,3,FALSE))</f>
        <v>0</v>
      </c>
      <c r="S20" s="465">
        <f t="shared" si="0"/>
        <v>0</v>
      </c>
      <c r="T20" s="465">
        <f t="shared" si="0"/>
        <v>0</v>
      </c>
      <c r="U20" s="465">
        <f t="shared" si="0"/>
        <v>0</v>
      </c>
      <c r="V20" s="465">
        <f t="shared" si="0"/>
        <v>0</v>
      </c>
      <c r="W20" s="465">
        <f t="shared" si="0"/>
        <v>0</v>
      </c>
      <c r="X20" s="465">
        <f t="shared" si="0"/>
        <v>0</v>
      </c>
      <c r="Y20" s="465">
        <f t="shared" si="0"/>
        <v>0</v>
      </c>
      <c r="Z20" s="663">
        <f t="shared" si="5"/>
        <v>0</v>
      </c>
      <c r="AA20" s="664">
        <f>IF(C20='Allgemeines+Zusammenfassung'!$B$11,SAV!$O20-SAV!$AB20,HLOOKUP('Allgemeines+Zusammenfassung'!$B$11-1,$AC$4:$AI$300,ROW(C20)-3,FALSE)-$AB20)</f>
        <v>0</v>
      </c>
      <c r="AB20" s="664">
        <f>HLOOKUP('Allgemeines+Zusammenfassung'!$B$11,$AC$4:$AI$300,ROW(C20)-3,FALSE)</f>
        <v>0</v>
      </c>
      <c r="AC20" s="663">
        <f t="shared" si="1"/>
        <v>0</v>
      </c>
      <c r="AD20" s="663">
        <f t="shared" si="2"/>
        <v>0</v>
      </c>
      <c r="AE20" s="663">
        <f t="shared" si="2"/>
        <v>0</v>
      </c>
      <c r="AF20" s="663">
        <f t="shared" si="2"/>
        <v>0</v>
      </c>
      <c r="AG20" s="663">
        <f t="shared" si="2"/>
        <v>0</v>
      </c>
      <c r="AH20" s="663">
        <f t="shared" si="2"/>
        <v>0</v>
      </c>
      <c r="AI20" s="663">
        <f t="shared" si="2"/>
        <v>0</v>
      </c>
      <c r="AJ20" s="469"/>
    </row>
    <row r="21" spans="1:36" s="467" customFormat="1" ht="15" x14ac:dyDescent="0.25">
      <c r="A21" s="462"/>
      <c r="B21" s="462"/>
      <c r="C21" s="463"/>
      <c r="D21" s="662"/>
      <c r="E21" s="662"/>
      <c r="F21" s="662"/>
      <c r="G21" s="662"/>
      <c r="H21" s="662"/>
      <c r="I21" s="662"/>
      <c r="J21" s="662"/>
      <c r="K21" s="662"/>
      <c r="L21" s="663">
        <f t="shared" si="3"/>
        <v>0</v>
      </c>
      <c r="M21" s="662"/>
      <c r="N21" s="662"/>
      <c r="O21" s="663">
        <f t="shared" si="4"/>
        <v>0</v>
      </c>
      <c r="P21" s="662"/>
      <c r="Q21" s="464">
        <f>IF(ISBLANK($B21),0,VLOOKUP($B21,Listen!$A$2:$C$44,2,FALSE))</f>
        <v>0</v>
      </c>
      <c r="R21" s="464">
        <f>IF(ISBLANK($B21),0,VLOOKUP($B21,Listen!$A$2:$C$44,3,FALSE))</f>
        <v>0</v>
      </c>
      <c r="S21" s="465">
        <f t="shared" ref="S21:Y37" si="6">$Q21</f>
        <v>0</v>
      </c>
      <c r="T21" s="465">
        <f t="shared" si="6"/>
        <v>0</v>
      </c>
      <c r="U21" s="465">
        <f t="shared" si="6"/>
        <v>0</v>
      </c>
      <c r="V21" s="465">
        <f t="shared" si="6"/>
        <v>0</v>
      </c>
      <c r="W21" s="465">
        <f t="shared" si="6"/>
        <v>0</v>
      </c>
      <c r="X21" s="465">
        <f t="shared" si="6"/>
        <v>0</v>
      </c>
      <c r="Y21" s="465">
        <f t="shared" si="6"/>
        <v>0</v>
      </c>
      <c r="Z21" s="663">
        <f t="shared" si="5"/>
        <v>0</v>
      </c>
      <c r="AA21" s="664">
        <f>IF(C21='Allgemeines+Zusammenfassung'!$B$11,SAV!$O21-SAV!$AB21,HLOOKUP('Allgemeines+Zusammenfassung'!$B$11-1,$AC$4:$AI$300,ROW(C21)-3,FALSE)-$AB21)</f>
        <v>0</v>
      </c>
      <c r="AB21" s="664">
        <f>HLOOKUP('Allgemeines+Zusammenfassung'!$B$11,$AC$4:$AI$300,ROW(C21)-3,FALSE)</f>
        <v>0</v>
      </c>
      <c r="AC21" s="663">
        <f t="shared" si="1"/>
        <v>0</v>
      </c>
      <c r="AD21" s="663">
        <f t="shared" si="2"/>
        <v>0</v>
      </c>
      <c r="AE21" s="663">
        <f t="shared" si="2"/>
        <v>0</v>
      </c>
      <c r="AF21" s="663">
        <f t="shared" si="2"/>
        <v>0</v>
      </c>
      <c r="AG21" s="663">
        <f t="shared" si="2"/>
        <v>0</v>
      </c>
      <c r="AH21" s="663">
        <f t="shared" si="2"/>
        <v>0</v>
      </c>
      <c r="AI21" s="663">
        <f t="shared" si="2"/>
        <v>0</v>
      </c>
      <c r="AJ21" s="469"/>
    </row>
    <row r="22" spans="1:36" s="467" customFormat="1" ht="15" x14ac:dyDescent="0.25">
      <c r="A22" s="462"/>
      <c r="B22" s="462"/>
      <c r="C22" s="463"/>
      <c r="D22" s="662"/>
      <c r="E22" s="662"/>
      <c r="F22" s="662"/>
      <c r="G22" s="662"/>
      <c r="H22" s="662"/>
      <c r="I22" s="662"/>
      <c r="J22" s="662"/>
      <c r="K22" s="662"/>
      <c r="L22" s="663">
        <f t="shared" si="3"/>
        <v>0</v>
      </c>
      <c r="M22" s="662"/>
      <c r="N22" s="662"/>
      <c r="O22" s="663">
        <f t="shared" si="4"/>
        <v>0</v>
      </c>
      <c r="P22" s="662"/>
      <c r="Q22" s="464">
        <f>IF(ISBLANK($B22),0,VLOOKUP($B22,Listen!$A$2:$C$44,2,FALSE))</f>
        <v>0</v>
      </c>
      <c r="R22" s="464">
        <f>IF(ISBLANK($B22),0,VLOOKUP($B22,Listen!$A$2:$C$44,3,FALSE))</f>
        <v>0</v>
      </c>
      <c r="S22" s="465">
        <f t="shared" si="6"/>
        <v>0</v>
      </c>
      <c r="T22" s="465">
        <f t="shared" si="6"/>
        <v>0</v>
      </c>
      <c r="U22" s="465">
        <f t="shared" si="6"/>
        <v>0</v>
      </c>
      <c r="V22" s="465">
        <f t="shared" si="6"/>
        <v>0</v>
      </c>
      <c r="W22" s="465">
        <f t="shared" si="6"/>
        <v>0</v>
      </c>
      <c r="X22" s="465">
        <f t="shared" si="6"/>
        <v>0</v>
      </c>
      <c r="Y22" s="465">
        <f t="shared" si="6"/>
        <v>0</v>
      </c>
      <c r="Z22" s="663">
        <f t="shared" si="5"/>
        <v>0</v>
      </c>
      <c r="AA22" s="664">
        <f>IF(C22='Allgemeines+Zusammenfassung'!$B$11,SAV!$O22-SAV!$AB22,HLOOKUP('Allgemeines+Zusammenfassung'!$B$11-1,$AC$4:$AI$300,ROW(C22)-3,FALSE)-$AB22)</f>
        <v>0</v>
      </c>
      <c r="AB22" s="664">
        <f>HLOOKUP('Allgemeines+Zusammenfassung'!$B$11,$AC$4:$AI$300,ROW(C22)-3,FALSE)</f>
        <v>0</v>
      </c>
      <c r="AC22" s="663">
        <f t="shared" si="1"/>
        <v>0</v>
      </c>
      <c r="AD22" s="663">
        <f t="shared" si="2"/>
        <v>0</v>
      </c>
      <c r="AE22" s="663">
        <f t="shared" si="2"/>
        <v>0</v>
      </c>
      <c r="AF22" s="663">
        <f t="shared" si="2"/>
        <v>0</v>
      </c>
      <c r="AG22" s="663">
        <f t="shared" si="2"/>
        <v>0</v>
      </c>
      <c r="AH22" s="663">
        <f t="shared" si="2"/>
        <v>0</v>
      </c>
      <c r="AI22" s="663">
        <f t="shared" si="2"/>
        <v>0</v>
      </c>
      <c r="AJ22" s="469"/>
    </row>
    <row r="23" spans="1:36" s="467" customFormat="1" ht="15" x14ac:dyDescent="0.25">
      <c r="A23" s="462"/>
      <c r="B23" s="462"/>
      <c r="C23" s="463"/>
      <c r="D23" s="662"/>
      <c r="E23" s="662"/>
      <c r="F23" s="662"/>
      <c r="G23" s="662"/>
      <c r="H23" s="662"/>
      <c r="I23" s="662"/>
      <c r="J23" s="662"/>
      <c r="K23" s="662"/>
      <c r="L23" s="663">
        <f t="shared" si="3"/>
        <v>0</v>
      </c>
      <c r="M23" s="662"/>
      <c r="N23" s="662"/>
      <c r="O23" s="663">
        <f t="shared" si="4"/>
        <v>0</v>
      </c>
      <c r="P23" s="662"/>
      <c r="Q23" s="464">
        <f>IF(ISBLANK($B23),0,VLOOKUP($B23,Listen!$A$2:$C$44,2,FALSE))</f>
        <v>0</v>
      </c>
      <c r="R23" s="464">
        <f>IF(ISBLANK($B23),0,VLOOKUP($B23,Listen!$A$2:$C$44,3,FALSE))</f>
        <v>0</v>
      </c>
      <c r="S23" s="465">
        <f t="shared" si="6"/>
        <v>0</v>
      </c>
      <c r="T23" s="465">
        <f t="shared" si="6"/>
        <v>0</v>
      </c>
      <c r="U23" s="465">
        <f t="shared" si="6"/>
        <v>0</v>
      </c>
      <c r="V23" s="465">
        <f t="shared" si="6"/>
        <v>0</v>
      </c>
      <c r="W23" s="465">
        <f t="shared" si="6"/>
        <v>0</v>
      </c>
      <c r="X23" s="465">
        <f t="shared" si="6"/>
        <v>0</v>
      </c>
      <c r="Y23" s="465">
        <f t="shared" si="6"/>
        <v>0</v>
      </c>
      <c r="Z23" s="663">
        <f t="shared" si="5"/>
        <v>0</v>
      </c>
      <c r="AA23" s="664">
        <f>IF(C23='Allgemeines+Zusammenfassung'!$B$11,SAV!$O23-SAV!$AB23,HLOOKUP('Allgemeines+Zusammenfassung'!$B$11-1,$AC$4:$AI$300,ROW(C23)-3,FALSE)-$AB23)</f>
        <v>0</v>
      </c>
      <c r="AB23" s="664">
        <f>HLOOKUP('Allgemeines+Zusammenfassung'!$B$11,$AC$4:$AI$300,ROW(C23)-3,FALSE)</f>
        <v>0</v>
      </c>
      <c r="AC23" s="663">
        <f t="shared" si="1"/>
        <v>0</v>
      </c>
      <c r="AD23" s="663">
        <f t="shared" si="2"/>
        <v>0</v>
      </c>
      <c r="AE23" s="663">
        <f t="shared" si="2"/>
        <v>0</v>
      </c>
      <c r="AF23" s="663">
        <f t="shared" si="2"/>
        <v>0</v>
      </c>
      <c r="AG23" s="663">
        <f t="shared" si="2"/>
        <v>0</v>
      </c>
      <c r="AH23" s="663">
        <f t="shared" si="2"/>
        <v>0</v>
      </c>
      <c r="AI23" s="663">
        <f t="shared" si="2"/>
        <v>0</v>
      </c>
      <c r="AJ23" s="469"/>
    </row>
    <row r="24" spans="1:36" s="467" customFormat="1" ht="15" x14ac:dyDescent="0.25">
      <c r="A24" s="462"/>
      <c r="B24" s="462"/>
      <c r="C24" s="463"/>
      <c r="D24" s="662"/>
      <c r="E24" s="662"/>
      <c r="F24" s="662"/>
      <c r="G24" s="662"/>
      <c r="H24" s="662"/>
      <c r="I24" s="662"/>
      <c r="J24" s="662"/>
      <c r="K24" s="662"/>
      <c r="L24" s="663">
        <f t="shared" si="3"/>
        <v>0</v>
      </c>
      <c r="M24" s="662"/>
      <c r="N24" s="662"/>
      <c r="O24" s="663">
        <f t="shared" si="4"/>
        <v>0</v>
      </c>
      <c r="P24" s="662"/>
      <c r="Q24" s="464">
        <f>IF(ISBLANK($B24),0,VLOOKUP($B24,Listen!$A$2:$C$44,2,FALSE))</f>
        <v>0</v>
      </c>
      <c r="R24" s="464">
        <f>IF(ISBLANK($B24),0,VLOOKUP($B24,Listen!$A$2:$C$44,3,FALSE))</f>
        <v>0</v>
      </c>
      <c r="S24" s="465">
        <f t="shared" si="6"/>
        <v>0</v>
      </c>
      <c r="T24" s="465">
        <f t="shared" si="6"/>
        <v>0</v>
      </c>
      <c r="U24" s="465">
        <f t="shared" si="6"/>
        <v>0</v>
      </c>
      <c r="V24" s="465">
        <f t="shared" si="6"/>
        <v>0</v>
      </c>
      <c r="W24" s="465">
        <f t="shared" si="6"/>
        <v>0</v>
      </c>
      <c r="X24" s="465">
        <f t="shared" si="6"/>
        <v>0</v>
      </c>
      <c r="Y24" s="465">
        <f t="shared" si="6"/>
        <v>0</v>
      </c>
      <c r="Z24" s="663">
        <f t="shared" si="5"/>
        <v>0</v>
      </c>
      <c r="AA24" s="664">
        <f>IF(C24='Allgemeines+Zusammenfassung'!$B$11,SAV!$O24-SAV!$AB24,HLOOKUP('Allgemeines+Zusammenfassung'!$B$11-1,$AC$4:$AI$300,ROW(C24)-3,FALSE)-$AB24)</f>
        <v>0</v>
      </c>
      <c r="AB24" s="664">
        <f>HLOOKUP('Allgemeines+Zusammenfassung'!$B$11,$AC$4:$AI$300,ROW(C24)-3,FALSE)</f>
        <v>0</v>
      </c>
      <c r="AC24" s="663">
        <f t="shared" si="1"/>
        <v>0</v>
      </c>
      <c r="AD24" s="663">
        <f t="shared" si="2"/>
        <v>0</v>
      </c>
      <c r="AE24" s="663">
        <f t="shared" si="2"/>
        <v>0</v>
      </c>
      <c r="AF24" s="663">
        <f t="shared" si="2"/>
        <v>0</v>
      </c>
      <c r="AG24" s="663">
        <f t="shared" si="2"/>
        <v>0</v>
      </c>
      <c r="AH24" s="663">
        <f t="shared" si="2"/>
        <v>0</v>
      </c>
      <c r="AI24" s="663">
        <f t="shared" si="2"/>
        <v>0</v>
      </c>
      <c r="AJ24" s="469"/>
    </row>
    <row r="25" spans="1:36" s="467" customFormat="1" ht="15" x14ac:dyDescent="0.25">
      <c r="A25" s="462"/>
      <c r="B25" s="462"/>
      <c r="C25" s="463"/>
      <c r="D25" s="662"/>
      <c r="E25" s="662"/>
      <c r="F25" s="662"/>
      <c r="G25" s="662"/>
      <c r="H25" s="662"/>
      <c r="I25" s="662"/>
      <c r="J25" s="662"/>
      <c r="K25" s="662"/>
      <c r="L25" s="663">
        <f t="shared" si="3"/>
        <v>0</v>
      </c>
      <c r="M25" s="662"/>
      <c r="N25" s="662"/>
      <c r="O25" s="663">
        <f t="shared" si="4"/>
        <v>0</v>
      </c>
      <c r="P25" s="662"/>
      <c r="Q25" s="464">
        <f>IF(ISBLANK($B25),0,VLOOKUP($B25,Listen!$A$2:$C$44,2,FALSE))</f>
        <v>0</v>
      </c>
      <c r="R25" s="464">
        <f>IF(ISBLANK($B25),0,VLOOKUP($B25,Listen!$A$2:$C$44,3,FALSE))</f>
        <v>0</v>
      </c>
      <c r="S25" s="465">
        <f t="shared" si="6"/>
        <v>0</v>
      </c>
      <c r="T25" s="465">
        <f t="shared" si="6"/>
        <v>0</v>
      </c>
      <c r="U25" s="465">
        <f t="shared" si="6"/>
        <v>0</v>
      </c>
      <c r="V25" s="465">
        <f t="shared" si="6"/>
        <v>0</v>
      </c>
      <c r="W25" s="465">
        <f t="shared" si="6"/>
        <v>0</v>
      </c>
      <c r="X25" s="465">
        <f t="shared" si="6"/>
        <v>0</v>
      </c>
      <c r="Y25" s="465">
        <f t="shared" si="6"/>
        <v>0</v>
      </c>
      <c r="Z25" s="663">
        <f t="shared" si="5"/>
        <v>0</v>
      </c>
      <c r="AA25" s="664">
        <f>IF(C25='Allgemeines+Zusammenfassung'!$B$11,SAV!$O25-SAV!$AB25,HLOOKUP('Allgemeines+Zusammenfassung'!$B$11-1,$AC$4:$AI$300,ROW(C25)-3,FALSE)-$AB25)</f>
        <v>0</v>
      </c>
      <c r="AB25" s="664">
        <f>HLOOKUP('Allgemeines+Zusammenfassung'!$B$11,$AC$4:$AI$300,ROW(C25)-3,FALSE)</f>
        <v>0</v>
      </c>
      <c r="AC25" s="663">
        <f t="shared" si="1"/>
        <v>0</v>
      </c>
      <c r="AD25" s="663">
        <f t="shared" si="2"/>
        <v>0</v>
      </c>
      <c r="AE25" s="663">
        <f t="shared" si="2"/>
        <v>0</v>
      </c>
      <c r="AF25" s="663">
        <f t="shared" si="2"/>
        <v>0</v>
      </c>
      <c r="AG25" s="663">
        <f t="shared" si="2"/>
        <v>0</v>
      </c>
      <c r="AH25" s="663">
        <f t="shared" si="2"/>
        <v>0</v>
      </c>
      <c r="AI25" s="663">
        <f t="shared" si="2"/>
        <v>0</v>
      </c>
      <c r="AJ25" s="469"/>
    </row>
    <row r="26" spans="1:36" s="467" customFormat="1" ht="15" x14ac:dyDescent="0.25">
      <c r="A26" s="462"/>
      <c r="B26" s="462"/>
      <c r="C26" s="463"/>
      <c r="D26" s="662"/>
      <c r="E26" s="662"/>
      <c r="F26" s="662"/>
      <c r="G26" s="662"/>
      <c r="H26" s="662"/>
      <c r="I26" s="662"/>
      <c r="J26" s="662"/>
      <c r="K26" s="662"/>
      <c r="L26" s="663">
        <f t="shared" si="3"/>
        <v>0</v>
      </c>
      <c r="M26" s="662"/>
      <c r="N26" s="662"/>
      <c r="O26" s="663">
        <f t="shared" si="4"/>
        <v>0</v>
      </c>
      <c r="P26" s="662"/>
      <c r="Q26" s="464">
        <f>IF(ISBLANK($B26),0,VLOOKUP($B26,Listen!$A$2:$C$44,2,FALSE))</f>
        <v>0</v>
      </c>
      <c r="R26" s="464">
        <f>IF(ISBLANK($B26),0,VLOOKUP($B26,Listen!$A$2:$C$44,3,FALSE))</f>
        <v>0</v>
      </c>
      <c r="S26" s="465">
        <f t="shared" si="6"/>
        <v>0</v>
      </c>
      <c r="T26" s="465">
        <f t="shared" si="6"/>
        <v>0</v>
      </c>
      <c r="U26" s="465">
        <f t="shared" si="6"/>
        <v>0</v>
      </c>
      <c r="V26" s="465">
        <f t="shared" si="6"/>
        <v>0</v>
      </c>
      <c r="W26" s="465">
        <f t="shared" si="6"/>
        <v>0</v>
      </c>
      <c r="X26" s="465">
        <f t="shared" si="6"/>
        <v>0</v>
      </c>
      <c r="Y26" s="465">
        <f t="shared" si="6"/>
        <v>0</v>
      </c>
      <c r="Z26" s="663">
        <f t="shared" si="5"/>
        <v>0</v>
      </c>
      <c r="AA26" s="664">
        <f>IF(C26='Allgemeines+Zusammenfassung'!$B$11,SAV!$O26-SAV!$AB26,HLOOKUP('Allgemeines+Zusammenfassung'!$B$11-1,$AC$4:$AI$300,ROW(C26)-3,FALSE)-$AB26)</f>
        <v>0</v>
      </c>
      <c r="AB26" s="664">
        <f>HLOOKUP('Allgemeines+Zusammenfassung'!$B$11,$AC$4:$AI$300,ROW(C26)-3,FALSE)</f>
        <v>0</v>
      </c>
      <c r="AC26" s="663">
        <f t="shared" si="1"/>
        <v>0</v>
      </c>
      <c r="AD26" s="663">
        <f t="shared" si="2"/>
        <v>0</v>
      </c>
      <c r="AE26" s="663">
        <f t="shared" si="2"/>
        <v>0</v>
      </c>
      <c r="AF26" s="663">
        <f t="shared" si="2"/>
        <v>0</v>
      </c>
      <c r="AG26" s="663">
        <f t="shared" si="2"/>
        <v>0</v>
      </c>
      <c r="AH26" s="663">
        <f t="shared" si="2"/>
        <v>0</v>
      </c>
      <c r="AI26" s="663">
        <f t="shared" si="2"/>
        <v>0</v>
      </c>
      <c r="AJ26" s="469"/>
    </row>
    <row r="27" spans="1:36" s="467" customFormat="1" ht="15" x14ac:dyDescent="0.25">
      <c r="A27" s="462"/>
      <c r="B27" s="462"/>
      <c r="C27" s="463"/>
      <c r="D27" s="662"/>
      <c r="E27" s="662"/>
      <c r="F27" s="662"/>
      <c r="G27" s="662"/>
      <c r="H27" s="662"/>
      <c r="I27" s="662"/>
      <c r="J27" s="662"/>
      <c r="K27" s="662"/>
      <c r="L27" s="663">
        <f t="shared" si="3"/>
        <v>0</v>
      </c>
      <c r="M27" s="662"/>
      <c r="N27" s="662"/>
      <c r="O27" s="663">
        <f t="shared" si="4"/>
        <v>0</v>
      </c>
      <c r="P27" s="662"/>
      <c r="Q27" s="464">
        <f>IF(ISBLANK($B27),0,VLOOKUP($B27,Listen!$A$2:$C$44,2,FALSE))</f>
        <v>0</v>
      </c>
      <c r="R27" s="464">
        <f>IF(ISBLANK($B27),0,VLOOKUP($B27,Listen!$A$2:$C$44,3,FALSE))</f>
        <v>0</v>
      </c>
      <c r="S27" s="465">
        <f t="shared" si="6"/>
        <v>0</v>
      </c>
      <c r="T27" s="465">
        <f t="shared" si="6"/>
        <v>0</v>
      </c>
      <c r="U27" s="465">
        <f t="shared" si="6"/>
        <v>0</v>
      </c>
      <c r="V27" s="465">
        <f t="shared" si="6"/>
        <v>0</v>
      </c>
      <c r="W27" s="465">
        <f t="shared" si="6"/>
        <v>0</v>
      </c>
      <c r="X27" s="465">
        <f t="shared" si="6"/>
        <v>0</v>
      </c>
      <c r="Y27" s="465">
        <f t="shared" si="6"/>
        <v>0</v>
      </c>
      <c r="Z27" s="663">
        <f t="shared" si="5"/>
        <v>0</v>
      </c>
      <c r="AA27" s="664">
        <f>IF(C27='Allgemeines+Zusammenfassung'!$B$11,SAV!$O27-SAV!$AB27,HLOOKUP('Allgemeines+Zusammenfassung'!$B$11-1,$AC$4:$AI$300,ROW(C27)-3,FALSE)-$AB27)</f>
        <v>0</v>
      </c>
      <c r="AB27" s="664">
        <f>HLOOKUP('Allgemeines+Zusammenfassung'!$B$11,$AC$4:$AI$300,ROW(C27)-3,FALSE)</f>
        <v>0</v>
      </c>
      <c r="AC27" s="663">
        <f t="shared" si="1"/>
        <v>0</v>
      </c>
      <c r="AD27" s="663">
        <f t="shared" si="2"/>
        <v>0</v>
      </c>
      <c r="AE27" s="663">
        <f t="shared" si="2"/>
        <v>0</v>
      </c>
      <c r="AF27" s="663">
        <f t="shared" si="2"/>
        <v>0</v>
      </c>
      <c r="AG27" s="663">
        <f t="shared" si="2"/>
        <v>0</v>
      </c>
      <c r="AH27" s="663">
        <f t="shared" si="2"/>
        <v>0</v>
      </c>
      <c r="AI27" s="663">
        <f t="shared" si="2"/>
        <v>0</v>
      </c>
      <c r="AJ27" s="469"/>
    </row>
    <row r="28" spans="1:36" s="467" customFormat="1" ht="15" x14ac:dyDescent="0.25">
      <c r="A28" s="462"/>
      <c r="B28" s="462"/>
      <c r="C28" s="463"/>
      <c r="D28" s="662"/>
      <c r="E28" s="662"/>
      <c r="F28" s="662"/>
      <c r="G28" s="662"/>
      <c r="H28" s="662"/>
      <c r="I28" s="662"/>
      <c r="J28" s="662"/>
      <c r="K28" s="662"/>
      <c r="L28" s="663">
        <f t="shared" si="3"/>
        <v>0</v>
      </c>
      <c r="M28" s="662"/>
      <c r="N28" s="662"/>
      <c r="O28" s="663">
        <f t="shared" si="4"/>
        <v>0</v>
      </c>
      <c r="P28" s="662"/>
      <c r="Q28" s="464">
        <f>IF(ISBLANK($B28),0,VLOOKUP($B28,Listen!$A$2:$C$44,2,FALSE))</f>
        <v>0</v>
      </c>
      <c r="R28" s="464">
        <f>IF(ISBLANK($B28),0,VLOOKUP($B28,Listen!$A$2:$C$44,3,FALSE))</f>
        <v>0</v>
      </c>
      <c r="S28" s="465">
        <f t="shared" si="6"/>
        <v>0</v>
      </c>
      <c r="T28" s="465">
        <f t="shared" si="6"/>
        <v>0</v>
      </c>
      <c r="U28" s="465">
        <f t="shared" si="6"/>
        <v>0</v>
      </c>
      <c r="V28" s="465">
        <f t="shared" si="6"/>
        <v>0</v>
      </c>
      <c r="W28" s="465">
        <f t="shared" si="6"/>
        <v>0</v>
      </c>
      <c r="X28" s="465">
        <f t="shared" si="6"/>
        <v>0</v>
      </c>
      <c r="Y28" s="465">
        <f t="shared" si="6"/>
        <v>0</v>
      </c>
      <c r="Z28" s="663">
        <f t="shared" si="5"/>
        <v>0</v>
      </c>
      <c r="AA28" s="664">
        <f>IF(C28='Allgemeines+Zusammenfassung'!$B$11,SAV!$O28-SAV!$AB28,HLOOKUP('Allgemeines+Zusammenfassung'!$B$11-1,$AC$4:$AI$300,ROW(C28)-3,FALSE)-$AB28)</f>
        <v>0</v>
      </c>
      <c r="AB28" s="664">
        <f>HLOOKUP('Allgemeines+Zusammenfassung'!$B$11,$AC$4:$AI$300,ROW(C28)-3,FALSE)</f>
        <v>0</v>
      </c>
      <c r="AC28" s="663">
        <f t="shared" si="1"/>
        <v>0</v>
      </c>
      <c r="AD28" s="663">
        <f t="shared" si="2"/>
        <v>0</v>
      </c>
      <c r="AE28" s="663">
        <f t="shared" si="2"/>
        <v>0</v>
      </c>
      <c r="AF28" s="663">
        <f t="shared" si="2"/>
        <v>0</v>
      </c>
      <c r="AG28" s="663">
        <f t="shared" si="2"/>
        <v>0</v>
      </c>
      <c r="AH28" s="663">
        <f t="shared" si="2"/>
        <v>0</v>
      </c>
      <c r="AI28" s="663">
        <f t="shared" si="2"/>
        <v>0</v>
      </c>
      <c r="AJ28" s="469"/>
    </row>
    <row r="29" spans="1:36" s="467" customFormat="1" ht="15" x14ac:dyDescent="0.25">
      <c r="A29" s="462"/>
      <c r="B29" s="462"/>
      <c r="C29" s="463"/>
      <c r="D29" s="662"/>
      <c r="E29" s="662"/>
      <c r="F29" s="662"/>
      <c r="G29" s="662"/>
      <c r="H29" s="662"/>
      <c r="I29" s="662"/>
      <c r="J29" s="662"/>
      <c r="K29" s="662"/>
      <c r="L29" s="663">
        <f t="shared" si="3"/>
        <v>0</v>
      </c>
      <c r="M29" s="662"/>
      <c r="N29" s="662"/>
      <c r="O29" s="663">
        <f t="shared" si="4"/>
        <v>0</v>
      </c>
      <c r="P29" s="662"/>
      <c r="Q29" s="464">
        <f>IF(ISBLANK($B29),0,VLOOKUP($B29,Listen!$A$2:$C$44,2,FALSE))</f>
        <v>0</v>
      </c>
      <c r="R29" s="464">
        <f>IF(ISBLANK($B29),0,VLOOKUP($B29,Listen!$A$2:$C$44,3,FALSE))</f>
        <v>0</v>
      </c>
      <c r="S29" s="465">
        <f t="shared" si="6"/>
        <v>0</v>
      </c>
      <c r="T29" s="465">
        <f t="shared" si="6"/>
        <v>0</v>
      </c>
      <c r="U29" s="465">
        <f t="shared" si="6"/>
        <v>0</v>
      </c>
      <c r="V29" s="465">
        <f t="shared" si="6"/>
        <v>0</v>
      </c>
      <c r="W29" s="465">
        <f t="shared" si="6"/>
        <v>0</v>
      </c>
      <c r="X29" s="465">
        <f t="shared" si="6"/>
        <v>0</v>
      </c>
      <c r="Y29" s="465">
        <f t="shared" si="6"/>
        <v>0</v>
      </c>
      <c r="Z29" s="663">
        <f t="shared" si="5"/>
        <v>0</v>
      </c>
      <c r="AA29" s="664">
        <f>IF(C29='Allgemeines+Zusammenfassung'!$B$11,SAV!$O29-SAV!$AB29,HLOOKUP('Allgemeines+Zusammenfassung'!$B$11-1,$AC$4:$AI$300,ROW(C29)-3,FALSE)-$AB29)</f>
        <v>0</v>
      </c>
      <c r="AB29" s="664">
        <f>HLOOKUP('Allgemeines+Zusammenfassung'!$B$11,$AC$4:$AI$300,ROW(C29)-3,FALSE)</f>
        <v>0</v>
      </c>
      <c r="AC29" s="663">
        <f t="shared" si="1"/>
        <v>0</v>
      </c>
      <c r="AD29" s="663">
        <f t="shared" si="2"/>
        <v>0</v>
      </c>
      <c r="AE29" s="663">
        <f t="shared" si="2"/>
        <v>0</v>
      </c>
      <c r="AF29" s="663">
        <f t="shared" si="2"/>
        <v>0</v>
      </c>
      <c r="AG29" s="663">
        <f t="shared" si="2"/>
        <v>0</v>
      </c>
      <c r="AH29" s="663">
        <f t="shared" si="2"/>
        <v>0</v>
      </c>
      <c r="AI29" s="663">
        <f t="shared" si="2"/>
        <v>0</v>
      </c>
      <c r="AJ29" s="469"/>
    </row>
    <row r="30" spans="1:36" s="467" customFormat="1" ht="15" x14ac:dyDescent="0.25">
      <c r="A30" s="462"/>
      <c r="B30" s="462"/>
      <c r="C30" s="463"/>
      <c r="D30" s="662"/>
      <c r="E30" s="662"/>
      <c r="F30" s="662"/>
      <c r="G30" s="662"/>
      <c r="H30" s="662"/>
      <c r="I30" s="662"/>
      <c r="J30" s="662"/>
      <c r="K30" s="662"/>
      <c r="L30" s="663">
        <f t="shared" si="3"/>
        <v>0</v>
      </c>
      <c r="M30" s="662"/>
      <c r="N30" s="662"/>
      <c r="O30" s="663">
        <f t="shared" si="4"/>
        <v>0</v>
      </c>
      <c r="P30" s="662"/>
      <c r="Q30" s="464">
        <f>IF(ISBLANK($B30),0,VLOOKUP($B30,Listen!$A$2:$C$44,2,FALSE))</f>
        <v>0</v>
      </c>
      <c r="R30" s="464">
        <f>IF(ISBLANK($B30),0,VLOOKUP($B30,Listen!$A$2:$C$44,3,FALSE))</f>
        <v>0</v>
      </c>
      <c r="S30" s="465">
        <f t="shared" si="6"/>
        <v>0</v>
      </c>
      <c r="T30" s="465">
        <f t="shared" si="6"/>
        <v>0</v>
      </c>
      <c r="U30" s="465">
        <f t="shared" si="6"/>
        <v>0</v>
      </c>
      <c r="V30" s="465">
        <f t="shared" si="6"/>
        <v>0</v>
      </c>
      <c r="W30" s="465">
        <f t="shared" si="6"/>
        <v>0</v>
      </c>
      <c r="X30" s="465">
        <f t="shared" si="6"/>
        <v>0</v>
      </c>
      <c r="Y30" s="465">
        <f t="shared" si="6"/>
        <v>0</v>
      </c>
      <c r="Z30" s="663">
        <f t="shared" si="5"/>
        <v>0</v>
      </c>
      <c r="AA30" s="664">
        <f>IF(C30='Allgemeines+Zusammenfassung'!$B$11,SAV!$O30-SAV!$AB30,HLOOKUP('Allgemeines+Zusammenfassung'!$B$11-1,$AC$4:$AI$300,ROW(C30)-3,FALSE)-$AB30)</f>
        <v>0</v>
      </c>
      <c r="AB30" s="664">
        <f>HLOOKUP('Allgemeines+Zusammenfassung'!$B$11,$AC$4:$AI$300,ROW(C30)-3,FALSE)</f>
        <v>0</v>
      </c>
      <c r="AC30" s="663">
        <f t="shared" si="1"/>
        <v>0</v>
      </c>
      <c r="AD30" s="663">
        <f t="shared" si="2"/>
        <v>0</v>
      </c>
      <c r="AE30" s="663">
        <f t="shared" si="2"/>
        <v>0</v>
      </c>
      <c r="AF30" s="663">
        <f t="shared" si="2"/>
        <v>0</v>
      </c>
      <c r="AG30" s="663">
        <f t="shared" si="2"/>
        <v>0</v>
      </c>
      <c r="AH30" s="663">
        <f t="shared" si="2"/>
        <v>0</v>
      </c>
      <c r="AI30" s="663">
        <f t="shared" si="2"/>
        <v>0</v>
      </c>
      <c r="AJ30" s="469"/>
    </row>
    <row r="31" spans="1:36" s="467" customFormat="1" ht="15" x14ac:dyDescent="0.25">
      <c r="A31" s="462"/>
      <c r="B31" s="462"/>
      <c r="C31" s="463"/>
      <c r="D31" s="662"/>
      <c r="E31" s="662"/>
      <c r="F31" s="662"/>
      <c r="G31" s="662"/>
      <c r="H31" s="662"/>
      <c r="I31" s="662"/>
      <c r="J31" s="662"/>
      <c r="K31" s="662"/>
      <c r="L31" s="663">
        <f t="shared" si="3"/>
        <v>0</v>
      </c>
      <c r="M31" s="662"/>
      <c r="N31" s="662"/>
      <c r="O31" s="663">
        <f t="shared" si="4"/>
        <v>0</v>
      </c>
      <c r="P31" s="662"/>
      <c r="Q31" s="464">
        <f>IF(ISBLANK($B31),0,VLOOKUP($B31,Listen!$A$2:$C$44,2,FALSE))</f>
        <v>0</v>
      </c>
      <c r="R31" s="464">
        <f>IF(ISBLANK($B31),0,VLOOKUP($B31,Listen!$A$2:$C$44,3,FALSE))</f>
        <v>0</v>
      </c>
      <c r="S31" s="465">
        <f t="shared" si="6"/>
        <v>0</v>
      </c>
      <c r="T31" s="465">
        <f t="shared" si="6"/>
        <v>0</v>
      </c>
      <c r="U31" s="465">
        <f t="shared" si="6"/>
        <v>0</v>
      </c>
      <c r="V31" s="465">
        <f t="shared" si="6"/>
        <v>0</v>
      </c>
      <c r="W31" s="465">
        <f t="shared" si="6"/>
        <v>0</v>
      </c>
      <c r="X31" s="465">
        <f t="shared" si="6"/>
        <v>0</v>
      </c>
      <c r="Y31" s="465">
        <f t="shared" si="6"/>
        <v>0</v>
      </c>
      <c r="Z31" s="663">
        <f t="shared" si="5"/>
        <v>0</v>
      </c>
      <c r="AA31" s="664">
        <f>IF(C31='Allgemeines+Zusammenfassung'!$B$11,SAV!$O31-SAV!$AB31,HLOOKUP('Allgemeines+Zusammenfassung'!$B$11-1,$AC$4:$AI$300,ROW(C31)-3,FALSE)-$AB31)</f>
        <v>0</v>
      </c>
      <c r="AB31" s="664">
        <f>HLOOKUP('Allgemeines+Zusammenfassung'!$B$11,$AC$4:$AI$300,ROW(C31)-3,FALSE)</f>
        <v>0</v>
      </c>
      <c r="AC31" s="663">
        <f t="shared" si="1"/>
        <v>0</v>
      </c>
      <c r="AD31" s="663">
        <f t="shared" si="2"/>
        <v>0</v>
      </c>
      <c r="AE31" s="663">
        <f t="shared" si="2"/>
        <v>0</v>
      </c>
      <c r="AF31" s="663">
        <f t="shared" si="2"/>
        <v>0</v>
      </c>
      <c r="AG31" s="663">
        <f t="shared" si="2"/>
        <v>0</v>
      </c>
      <c r="AH31" s="663">
        <f t="shared" si="2"/>
        <v>0</v>
      </c>
      <c r="AI31" s="663">
        <f t="shared" si="2"/>
        <v>0</v>
      </c>
      <c r="AJ31" s="469"/>
    </row>
    <row r="32" spans="1:36" s="467" customFormat="1" ht="15" x14ac:dyDescent="0.25">
      <c r="A32" s="462"/>
      <c r="B32" s="462"/>
      <c r="C32" s="463"/>
      <c r="D32" s="662"/>
      <c r="E32" s="662"/>
      <c r="F32" s="662"/>
      <c r="G32" s="662"/>
      <c r="H32" s="662"/>
      <c r="I32" s="662"/>
      <c r="J32" s="662"/>
      <c r="K32" s="662"/>
      <c r="L32" s="663">
        <f t="shared" si="3"/>
        <v>0</v>
      </c>
      <c r="M32" s="662"/>
      <c r="N32" s="662"/>
      <c r="O32" s="663">
        <f t="shared" si="4"/>
        <v>0</v>
      </c>
      <c r="P32" s="662"/>
      <c r="Q32" s="464">
        <f>IF(ISBLANK($B32),0,VLOOKUP($B32,Listen!$A$2:$C$44,2,FALSE))</f>
        <v>0</v>
      </c>
      <c r="R32" s="464">
        <f>IF(ISBLANK($B32),0,VLOOKUP($B32,Listen!$A$2:$C$44,3,FALSE))</f>
        <v>0</v>
      </c>
      <c r="S32" s="465">
        <f t="shared" si="6"/>
        <v>0</v>
      </c>
      <c r="T32" s="465">
        <f t="shared" si="6"/>
        <v>0</v>
      </c>
      <c r="U32" s="465">
        <f t="shared" si="6"/>
        <v>0</v>
      </c>
      <c r="V32" s="465">
        <f t="shared" si="6"/>
        <v>0</v>
      </c>
      <c r="W32" s="465">
        <f t="shared" si="6"/>
        <v>0</v>
      </c>
      <c r="X32" s="465">
        <f t="shared" si="6"/>
        <v>0</v>
      </c>
      <c r="Y32" s="465">
        <f t="shared" si="6"/>
        <v>0</v>
      </c>
      <c r="Z32" s="663">
        <f t="shared" si="5"/>
        <v>0</v>
      </c>
      <c r="AA32" s="664">
        <f>IF(C32='Allgemeines+Zusammenfassung'!$B$11,SAV!$O32-SAV!$AB32,HLOOKUP('Allgemeines+Zusammenfassung'!$B$11-1,$AC$4:$AI$300,ROW(C32)-3,FALSE)-$AB32)</f>
        <v>0</v>
      </c>
      <c r="AB32" s="664">
        <f>HLOOKUP('Allgemeines+Zusammenfassung'!$B$11,$AC$4:$AI$300,ROW(C32)-3,FALSE)</f>
        <v>0</v>
      </c>
      <c r="AC32" s="663">
        <f t="shared" si="1"/>
        <v>0</v>
      </c>
      <c r="AD32" s="663">
        <f t="shared" si="2"/>
        <v>0</v>
      </c>
      <c r="AE32" s="663">
        <f t="shared" si="2"/>
        <v>0</v>
      </c>
      <c r="AF32" s="663">
        <f t="shared" si="2"/>
        <v>0</v>
      </c>
      <c r="AG32" s="663">
        <f t="shared" si="2"/>
        <v>0</v>
      </c>
      <c r="AH32" s="663">
        <f t="shared" si="2"/>
        <v>0</v>
      </c>
      <c r="AI32" s="663">
        <f t="shared" si="2"/>
        <v>0</v>
      </c>
      <c r="AJ32" s="469"/>
    </row>
    <row r="33" spans="1:36" s="467" customFormat="1" ht="15" x14ac:dyDescent="0.25">
      <c r="A33" s="462"/>
      <c r="B33" s="462"/>
      <c r="C33" s="463"/>
      <c r="D33" s="662"/>
      <c r="E33" s="662"/>
      <c r="F33" s="662"/>
      <c r="G33" s="662"/>
      <c r="H33" s="662"/>
      <c r="I33" s="662"/>
      <c r="J33" s="662"/>
      <c r="K33" s="662"/>
      <c r="L33" s="663">
        <f t="shared" si="3"/>
        <v>0</v>
      </c>
      <c r="M33" s="662"/>
      <c r="N33" s="662"/>
      <c r="O33" s="663">
        <f t="shared" si="4"/>
        <v>0</v>
      </c>
      <c r="P33" s="662"/>
      <c r="Q33" s="464">
        <f>IF(ISBLANK($B33),0,VLOOKUP($B33,Listen!$A$2:$C$44,2,FALSE))</f>
        <v>0</v>
      </c>
      <c r="R33" s="464">
        <f>IF(ISBLANK($B33),0,VLOOKUP($B33,Listen!$A$2:$C$44,3,FALSE))</f>
        <v>0</v>
      </c>
      <c r="S33" s="465">
        <f t="shared" si="6"/>
        <v>0</v>
      </c>
      <c r="T33" s="465">
        <f t="shared" si="6"/>
        <v>0</v>
      </c>
      <c r="U33" s="465">
        <f t="shared" si="6"/>
        <v>0</v>
      </c>
      <c r="V33" s="465">
        <f t="shared" si="6"/>
        <v>0</v>
      </c>
      <c r="W33" s="465">
        <f t="shared" si="6"/>
        <v>0</v>
      </c>
      <c r="X33" s="465">
        <f t="shared" si="6"/>
        <v>0</v>
      </c>
      <c r="Y33" s="465">
        <f t="shared" si="6"/>
        <v>0</v>
      </c>
      <c r="Z33" s="663">
        <f t="shared" si="5"/>
        <v>0</v>
      </c>
      <c r="AA33" s="664">
        <f>IF(C33='Allgemeines+Zusammenfassung'!$B$11,SAV!$O33-SAV!$AB33,HLOOKUP('Allgemeines+Zusammenfassung'!$B$11-1,$AC$4:$AI$300,ROW(C33)-3,FALSE)-$AB33)</f>
        <v>0</v>
      </c>
      <c r="AB33" s="664">
        <f>HLOOKUP('Allgemeines+Zusammenfassung'!$B$11,$AC$4:$AI$300,ROW(C33)-3,FALSE)</f>
        <v>0</v>
      </c>
      <c r="AC33" s="663">
        <f t="shared" si="1"/>
        <v>0</v>
      </c>
      <c r="AD33" s="663">
        <f t="shared" si="2"/>
        <v>0</v>
      </c>
      <c r="AE33" s="663">
        <f t="shared" si="2"/>
        <v>0</v>
      </c>
      <c r="AF33" s="663">
        <f t="shared" si="2"/>
        <v>0</v>
      </c>
      <c r="AG33" s="663">
        <f t="shared" si="2"/>
        <v>0</v>
      </c>
      <c r="AH33" s="663">
        <f t="shared" si="2"/>
        <v>0</v>
      </c>
      <c r="AI33" s="663">
        <f t="shared" si="2"/>
        <v>0</v>
      </c>
      <c r="AJ33" s="469"/>
    </row>
    <row r="34" spans="1:36" s="467" customFormat="1" ht="15" x14ac:dyDescent="0.25">
      <c r="A34" s="462"/>
      <c r="B34" s="462"/>
      <c r="C34" s="463"/>
      <c r="D34" s="662"/>
      <c r="E34" s="662"/>
      <c r="F34" s="662"/>
      <c r="G34" s="662"/>
      <c r="H34" s="662"/>
      <c r="I34" s="662"/>
      <c r="J34" s="662"/>
      <c r="K34" s="662"/>
      <c r="L34" s="663">
        <f t="shared" si="3"/>
        <v>0</v>
      </c>
      <c r="M34" s="662"/>
      <c r="N34" s="662"/>
      <c r="O34" s="663">
        <f t="shared" si="4"/>
        <v>0</v>
      </c>
      <c r="P34" s="662"/>
      <c r="Q34" s="464">
        <f>IF(ISBLANK($B34),0,VLOOKUP($B34,Listen!$A$2:$C$44,2,FALSE))</f>
        <v>0</v>
      </c>
      <c r="R34" s="464">
        <f>IF(ISBLANK($B34),0,VLOOKUP($B34,Listen!$A$2:$C$44,3,FALSE))</f>
        <v>0</v>
      </c>
      <c r="S34" s="465">
        <f t="shared" si="6"/>
        <v>0</v>
      </c>
      <c r="T34" s="465">
        <f t="shared" si="6"/>
        <v>0</v>
      </c>
      <c r="U34" s="465">
        <f t="shared" si="6"/>
        <v>0</v>
      </c>
      <c r="V34" s="465">
        <f t="shared" si="6"/>
        <v>0</v>
      </c>
      <c r="W34" s="465">
        <f t="shared" si="6"/>
        <v>0</v>
      </c>
      <c r="X34" s="465">
        <f t="shared" si="6"/>
        <v>0</v>
      </c>
      <c r="Y34" s="465">
        <f t="shared" si="6"/>
        <v>0</v>
      </c>
      <c r="Z34" s="663">
        <f t="shared" si="5"/>
        <v>0</v>
      </c>
      <c r="AA34" s="664">
        <f>IF(C34='Allgemeines+Zusammenfassung'!$B$11,SAV!$O34-SAV!$AB34,HLOOKUP('Allgemeines+Zusammenfassung'!$B$11-1,$AC$4:$AI$300,ROW(C34)-3,FALSE)-$AB34)</f>
        <v>0</v>
      </c>
      <c r="AB34" s="664">
        <f>HLOOKUP('Allgemeines+Zusammenfassung'!$B$11,$AC$4:$AI$300,ROW(C34)-3,FALSE)</f>
        <v>0</v>
      </c>
      <c r="AC34" s="663">
        <f t="shared" si="1"/>
        <v>0</v>
      </c>
      <c r="AD34" s="663">
        <f t="shared" si="2"/>
        <v>0</v>
      </c>
      <c r="AE34" s="663">
        <f t="shared" si="2"/>
        <v>0</v>
      </c>
      <c r="AF34" s="663">
        <f t="shared" si="2"/>
        <v>0</v>
      </c>
      <c r="AG34" s="663">
        <f t="shared" si="2"/>
        <v>0</v>
      </c>
      <c r="AH34" s="663">
        <f t="shared" si="2"/>
        <v>0</v>
      </c>
      <c r="AI34" s="663">
        <f t="shared" si="2"/>
        <v>0</v>
      </c>
      <c r="AJ34" s="469"/>
    </row>
    <row r="35" spans="1:36" s="467" customFormat="1" ht="15" x14ac:dyDescent="0.25">
      <c r="A35" s="462"/>
      <c r="B35" s="462"/>
      <c r="C35" s="463"/>
      <c r="D35" s="662"/>
      <c r="E35" s="662"/>
      <c r="F35" s="662"/>
      <c r="G35" s="662"/>
      <c r="H35" s="662"/>
      <c r="I35" s="662"/>
      <c r="J35" s="662"/>
      <c r="K35" s="662"/>
      <c r="L35" s="663">
        <f t="shared" si="3"/>
        <v>0</v>
      </c>
      <c r="M35" s="662"/>
      <c r="N35" s="662"/>
      <c r="O35" s="663">
        <f t="shared" si="4"/>
        <v>0</v>
      </c>
      <c r="P35" s="662"/>
      <c r="Q35" s="464">
        <f>IF(ISBLANK($B35),0,VLOOKUP($B35,Listen!$A$2:$C$44,2,FALSE))</f>
        <v>0</v>
      </c>
      <c r="R35" s="464">
        <f>IF(ISBLANK($B35),0,VLOOKUP($B35,Listen!$A$2:$C$44,3,FALSE))</f>
        <v>0</v>
      </c>
      <c r="S35" s="465">
        <f t="shared" si="6"/>
        <v>0</v>
      </c>
      <c r="T35" s="465">
        <f t="shared" si="6"/>
        <v>0</v>
      </c>
      <c r="U35" s="465">
        <f t="shared" si="6"/>
        <v>0</v>
      </c>
      <c r="V35" s="465">
        <f t="shared" si="6"/>
        <v>0</v>
      </c>
      <c r="W35" s="465">
        <f t="shared" si="6"/>
        <v>0</v>
      </c>
      <c r="X35" s="465">
        <f t="shared" si="6"/>
        <v>0</v>
      </c>
      <c r="Y35" s="465">
        <f t="shared" si="6"/>
        <v>0</v>
      </c>
      <c r="Z35" s="663">
        <f t="shared" si="5"/>
        <v>0</v>
      </c>
      <c r="AA35" s="664">
        <f>IF(C35='Allgemeines+Zusammenfassung'!$B$11,SAV!$O35-SAV!$AB35,HLOOKUP('Allgemeines+Zusammenfassung'!$B$11-1,$AC$4:$AI$300,ROW(C35)-3,FALSE)-$AB35)</f>
        <v>0</v>
      </c>
      <c r="AB35" s="664">
        <f>HLOOKUP('Allgemeines+Zusammenfassung'!$B$11,$AC$4:$AI$300,ROW(C35)-3,FALSE)</f>
        <v>0</v>
      </c>
      <c r="AC35" s="663">
        <f t="shared" si="1"/>
        <v>0</v>
      </c>
      <c r="AD35" s="663">
        <f t="shared" si="2"/>
        <v>0</v>
      </c>
      <c r="AE35" s="663">
        <f t="shared" si="2"/>
        <v>0</v>
      </c>
      <c r="AF35" s="663">
        <f t="shared" si="2"/>
        <v>0</v>
      </c>
      <c r="AG35" s="663">
        <f t="shared" si="2"/>
        <v>0</v>
      </c>
      <c r="AH35" s="663">
        <f t="shared" si="2"/>
        <v>0</v>
      </c>
      <c r="AI35" s="663">
        <f t="shared" si="2"/>
        <v>0</v>
      </c>
      <c r="AJ35" s="469"/>
    </row>
    <row r="36" spans="1:36" s="467" customFormat="1" ht="15" x14ac:dyDescent="0.25">
      <c r="A36" s="462"/>
      <c r="B36" s="462"/>
      <c r="C36" s="463"/>
      <c r="D36" s="662"/>
      <c r="E36" s="662"/>
      <c r="F36" s="662"/>
      <c r="G36" s="662"/>
      <c r="H36" s="662"/>
      <c r="I36" s="662"/>
      <c r="J36" s="662"/>
      <c r="K36" s="662"/>
      <c r="L36" s="663">
        <f t="shared" si="3"/>
        <v>0</v>
      </c>
      <c r="M36" s="662"/>
      <c r="N36" s="662"/>
      <c r="O36" s="663">
        <f t="shared" si="4"/>
        <v>0</v>
      </c>
      <c r="P36" s="662"/>
      <c r="Q36" s="464">
        <f>IF(ISBLANK($B36),0,VLOOKUP($B36,Listen!$A$2:$C$44,2,FALSE))</f>
        <v>0</v>
      </c>
      <c r="R36" s="464">
        <f>IF(ISBLANK($B36),0,VLOOKUP($B36,Listen!$A$2:$C$44,3,FALSE))</f>
        <v>0</v>
      </c>
      <c r="S36" s="465">
        <f t="shared" si="6"/>
        <v>0</v>
      </c>
      <c r="T36" s="465">
        <f t="shared" si="6"/>
        <v>0</v>
      </c>
      <c r="U36" s="465">
        <f t="shared" si="6"/>
        <v>0</v>
      </c>
      <c r="V36" s="465">
        <f t="shared" si="6"/>
        <v>0</v>
      </c>
      <c r="W36" s="465">
        <f t="shared" si="6"/>
        <v>0</v>
      </c>
      <c r="X36" s="465">
        <f t="shared" si="6"/>
        <v>0</v>
      </c>
      <c r="Y36" s="465">
        <f t="shared" si="6"/>
        <v>0</v>
      </c>
      <c r="Z36" s="663">
        <f t="shared" si="5"/>
        <v>0</v>
      </c>
      <c r="AA36" s="664">
        <f>IF(C36='Allgemeines+Zusammenfassung'!$B$11,SAV!$O36-SAV!$AB36,HLOOKUP('Allgemeines+Zusammenfassung'!$B$11-1,$AC$4:$AI$300,ROW(C36)-3,FALSE)-$AB36)</f>
        <v>0</v>
      </c>
      <c r="AB36" s="664">
        <f>HLOOKUP('Allgemeines+Zusammenfassung'!$B$11,$AC$4:$AI$300,ROW(C36)-3,FALSE)</f>
        <v>0</v>
      </c>
      <c r="AC36" s="663">
        <f t="shared" si="1"/>
        <v>0</v>
      </c>
      <c r="AD36" s="663">
        <f t="shared" si="2"/>
        <v>0</v>
      </c>
      <c r="AE36" s="663">
        <f t="shared" si="2"/>
        <v>0</v>
      </c>
      <c r="AF36" s="663">
        <f t="shared" si="2"/>
        <v>0</v>
      </c>
      <c r="AG36" s="663">
        <f t="shared" si="2"/>
        <v>0</v>
      </c>
      <c r="AH36" s="663">
        <f t="shared" si="2"/>
        <v>0</v>
      </c>
      <c r="AI36" s="663">
        <f t="shared" si="2"/>
        <v>0</v>
      </c>
      <c r="AJ36" s="469"/>
    </row>
    <row r="37" spans="1:36" s="467" customFormat="1" ht="15" x14ac:dyDescent="0.25">
      <c r="A37" s="462"/>
      <c r="B37" s="462"/>
      <c r="C37" s="463"/>
      <c r="D37" s="662"/>
      <c r="E37" s="662"/>
      <c r="F37" s="662"/>
      <c r="G37" s="662"/>
      <c r="H37" s="662"/>
      <c r="I37" s="662"/>
      <c r="J37" s="662"/>
      <c r="K37" s="662"/>
      <c r="L37" s="663">
        <f t="shared" si="3"/>
        <v>0</v>
      </c>
      <c r="M37" s="662"/>
      <c r="N37" s="662"/>
      <c r="O37" s="663">
        <f t="shared" si="4"/>
        <v>0</v>
      </c>
      <c r="P37" s="662"/>
      <c r="Q37" s="464">
        <f>IF(ISBLANK($B37),0,VLOOKUP($B37,Listen!$A$2:$C$44,2,FALSE))</f>
        <v>0</v>
      </c>
      <c r="R37" s="464">
        <f>IF(ISBLANK($B37),0,VLOOKUP($B37,Listen!$A$2:$C$44,3,FALSE))</f>
        <v>0</v>
      </c>
      <c r="S37" s="465">
        <f t="shared" si="6"/>
        <v>0</v>
      </c>
      <c r="T37" s="465">
        <f t="shared" si="6"/>
        <v>0</v>
      </c>
      <c r="U37" s="465">
        <f t="shared" si="6"/>
        <v>0</v>
      </c>
      <c r="V37" s="465">
        <f t="shared" si="6"/>
        <v>0</v>
      </c>
      <c r="W37" s="465">
        <f t="shared" si="6"/>
        <v>0</v>
      </c>
      <c r="X37" s="465">
        <f t="shared" si="6"/>
        <v>0</v>
      </c>
      <c r="Y37" s="465">
        <f t="shared" si="6"/>
        <v>0</v>
      </c>
      <c r="Z37" s="663">
        <f t="shared" si="5"/>
        <v>0</v>
      </c>
      <c r="AA37" s="664">
        <f>IF(C37='Allgemeines+Zusammenfassung'!$B$11,SAV!$O37-SAV!$AB37,HLOOKUP('Allgemeines+Zusammenfassung'!$B$11-1,$AC$4:$AI$300,ROW(C37)-3,FALSE)-$AB37)</f>
        <v>0</v>
      </c>
      <c r="AB37" s="664">
        <f>HLOOKUP('Allgemeines+Zusammenfassung'!$B$11,$AC$4:$AI$300,ROW(C37)-3,FALSE)</f>
        <v>0</v>
      </c>
      <c r="AC37" s="663">
        <f t="shared" si="1"/>
        <v>0</v>
      </c>
      <c r="AD37" s="663">
        <f t="shared" si="2"/>
        <v>0</v>
      </c>
      <c r="AE37" s="663">
        <f t="shared" si="2"/>
        <v>0</v>
      </c>
      <c r="AF37" s="663">
        <f t="shared" si="2"/>
        <v>0</v>
      </c>
      <c r="AG37" s="663">
        <f t="shared" si="2"/>
        <v>0</v>
      </c>
      <c r="AH37" s="663">
        <f t="shared" si="2"/>
        <v>0</v>
      </c>
      <c r="AI37" s="663">
        <f t="shared" si="2"/>
        <v>0</v>
      </c>
      <c r="AJ37" s="469"/>
    </row>
    <row r="38" spans="1:36" s="467" customFormat="1" ht="15" x14ac:dyDescent="0.25">
      <c r="A38" s="462"/>
      <c r="B38" s="462"/>
      <c r="C38" s="463"/>
      <c r="D38" s="662"/>
      <c r="E38" s="662"/>
      <c r="F38" s="662"/>
      <c r="G38" s="662"/>
      <c r="H38" s="662"/>
      <c r="I38" s="662"/>
      <c r="J38" s="662"/>
      <c r="K38" s="662"/>
      <c r="L38" s="663">
        <f t="shared" si="3"/>
        <v>0</v>
      </c>
      <c r="M38" s="662"/>
      <c r="N38" s="662"/>
      <c r="O38" s="663">
        <f t="shared" si="4"/>
        <v>0</v>
      </c>
      <c r="P38" s="662"/>
      <c r="Q38" s="464">
        <f>IF(ISBLANK($B38),0,VLOOKUP($B38,Listen!$A$2:$C$44,2,FALSE))</f>
        <v>0</v>
      </c>
      <c r="R38" s="464">
        <f>IF(ISBLANK($B38),0,VLOOKUP($B38,Listen!$A$2:$C$44,3,FALSE))</f>
        <v>0</v>
      </c>
      <c r="S38" s="465">
        <f t="shared" ref="S38:Y74" si="7">$Q38</f>
        <v>0</v>
      </c>
      <c r="T38" s="465">
        <f t="shared" si="7"/>
        <v>0</v>
      </c>
      <c r="U38" s="465">
        <f t="shared" si="7"/>
        <v>0</v>
      </c>
      <c r="V38" s="465">
        <f t="shared" si="7"/>
        <v>0</v>
      </c>
      <c r="W38" s="465">
        <f t="shared" si="7"/>
        <v>0</v>
      </c>
      <c r="X38" s="465">
        <f t="shared" si="7"/>
        <v>0</v>
      </c>
      <c r="Y38" s="465">
        <f t="shared" si="7"/>
        <v>0</v>
      </c>
      <c r="Z38" s="663">
        <f t="shared" si="5"/>
        <v>0</v>
      </c>
      <c r="AA38" s="664">
        <f>IF(C38='Allgemeines+Zusammenfassung'!$B$11,SAV!$O38-SAV!$AB38,HLOOKUP('Allgemeines+Zusammenfassung'!$B$11-1,$AC$4:$AI$300,ROW(C38)-3,FALSE)-$AB38)</f>
        <v>0</v>
      </c>
      <c r="AB38" s="664">
        <f>HLOOKUP('Allgemeines+Zusammenfassung'!$B$11,$AC$4:$AI$300,ROW(C38)-3,FALSE)</f>
        <v>0</v>
      </c>
      <c r="AC38" s="663">
        <f t="shared" si="1"/>
        <v>0</v>
      </c>
      <c r="AD38" s="663">
        <f t="shared" si="2"/>
        <v>0</v>
      </c>
      <c r="AE38" s="663">
        <f t="shared" si="2"/>
        <v>0</v>
      </c>
      <c r="AF38" s="663">
        <f t="shared" si="2"/>
        <v>0</v>
      </c>
      <c r="AG38" s="663">
        <f t="shared" si="2"/>
        <v>0</v>
      </c>
      <c r="AH38" s="663">
        <f t="shared" si="2"/>
        <v>0</v>
      </c>
      <c r="AI38" s="663">
        <f t="shared" si="2"/>
        <v>0</v>
      </c>
      <c r="AJ38" s="469"/>
    </row>
    <row r="39" spans="1:36" s="467" customFormat="1" ht="15" x14ac:dyDescent="0.25">
      <c r="A39" s="462"/>
      <c r="B39" s="462"/>
      <c r="C39" s="463"/>
      <c r="D39" s="662"/>
      <c r="E39" s="662"/>
      <c r="F39" s="662"/>
      <c r="G39" s="662"/>
      <c r="H39" s="662"/>
      <c r="I39" s="662"/>
      <c r="J39" s="662"/>
      <c r="K39" s="662"/>
      <c r="L39" s="663">
        <f t="shared" si="3"/>
        <v>0</v>
      </c>
      <c r="M39" s="662"/>
      <c r="N39" s="662"/>
      <c r="O39" s="663">
        <f t="shared" si="4"/>
        <v>0</v>
      </c>
      <c r="P39" s="662"/>
      <c r="Q39" s="464">
        <f>IF(ISBLANK($B39),0,VLOOKUP($B39,Listen!$A$2:$C$44,2,FALSE))</f>
        <v>0</v>
      </c>
      <c r="R39" s="464">
        <f>IF(ISBLANK($B39),0,VLOOKUP($B39,Listen!$A$2:$C$44,3,FALSE))</f>
        <v>0</v>
      </c>
      <c r="S39" s="465">
        <f t="shared" si="7"/>
        <v>0</v>
      </c>
      <c r="T39" s="465">
        <f t="shared" si="7"/>
        <v>0</v>
      </c>
      <c r="U39" s="465">
        <f t="shared" si="7"/>
        <v>0</v>
      </c>
      <c r="V39" s="465">
        <f t="shared" si="7"/>
        <v>0</v>
      </c>
      <c r="W39" s="465">
        <f t="shared" si="7"/>
        <v>0</v>
      </c>
      <c r="X39" s="465">
        <f t="shared" si="7"/>
        <v>0</v>
      </c>
      <c r="Y39" s="465">
        <f t="shared" si="7"/>
        <v>0</v>
      </c>
      <c r="Z39" s="663">
        <f t="shared" si="5"/>
        <v>0</v>
      </c>
      <c r="AA39" s="664">
        <f>IF(C39='Allgemeines+Zusammenfassung'!$B$11,SAV!$O39-SAV!$AB39,HLOOKUP('Allgemeines+Zusammenfassung'!$B$11-1,$AC$4:$AI$300,ROW(C39)-3,FALSE)-$AB39)</f>
        <v>0</v>
      </c>
      <c r="AB39" s="664">
        <f>HLOOKUP('Allgemeines+Zusammenfassung'!$B$11,$AC$4:$AI$300,ROW(C39)-3,FALSE)</f>
        <v>0</v>
      </c>
      <c r="AC39" s="663">
        <f t="shared" si="1"/>
        <v>0</v>
      </c>
      <c r="AD39" s="663">
        <f t="shared" si="2"/>
        <v>0</v>
      </c>
      <c r="AE39" s="663">
        <f t="shared" si="2"/>
        <v>0</v>
      </c>
      <c r="AF39" s="663">
        <f t="shared" si="2"/>
        <v>0</v>
      </c>
      <c r="AG39" s="663">
        <f t="shared" si="2"/>
        <v>0</v>
      </c>
      <c r="AH39" s="663">
        <f t="shared" si="2"/>
        <v>0</v>
      </c>
      <c r="AI39" s="663">
        <f t="shared" si="2"/>
        <v>0</v>
      </c>
      <c r="AJ39" s="469"/>
    </row>
    <row r="40" spans="1:36" s="467" customFormat="1" ht="15" x14ac:dyDescent="0.25">
      <c r="A40" s="462"/>
      <c r="B40" s="462"/>
      <c r="C40" s="463"/>
      <c r="D40" s="662"/>
      <c r="E40" s="662"/>
      <c r="F40" s="662"/>
      <c r="G40" s="662"/>
      <c r="H40" s="662"/>
      <c r="I40" s="662"/>
      <c r="J40" s="662"/>
      <c r="K40" s="662"/>
      <c r="L40" s="663">
        <f t="shared" si="3"/>
        <v>0</v>
      </c>
      <c r="M40" s="662"/>
      <c r="N40" s="662"/>
      <c r="O40" s="663">
        <f t="shared" si="4"/>
        <v>0</v>
      </c>
      <c r="P40" s="662"/>
      <c r="Q40" s="464">
        <f>IF(ISBLANK($B40),0,VLOOKUP($B40,Listen!$A$2:$C$44,2,FALSE))</f>
        <v>0</v>
      </c>
      <c r="R40" s="464">
        <f>IF(ISBLANK($B40),0,VLOOKUP($B40,Listen!$A$2:$C$44,3,FALSE))</f>
        <v>0</v>
      </c>
      <c r="S40" s="465">
        <f t="shared" si="7"/>
        <v>0</v>
      </c>
      <c r="T40" s="465">
        <f t="shared" si="7"/>
        <v>0</v>
      </c>
      <c r="U40" s="465">
        <f t="shared" si="7"/>
        <v>0</v>
      </c>
      <c r="V40" s="465">
        <f t="shared" si="7"/>
        <v>0</v>
      </c>
      <c r="W40" s="465">
        <f t="shared" si="7"/>
        <v>0</v>
      </c>
      <c r="X40" s="465">
        <f t="shared" si="7"/>
        <v>0</v>
      </c>
      <c r="Y40" s="465">
        <f t="shared" si="7"/>
        <v>0</v>
      </c>
      <c r="Z40" s="663">
        <f t="shared" si="5"/>
        <v>0</v>
      </c>
      <c r="AA40" s="664">
        <f>IF(C40='Allgemeines+Zusammenfassung'!$B$11,SAV!$O40-SAV!$AB40,HLOOKUP('Allgemeines+Zusammenfassung'!$B$11-1,$AC$4:$AI$300,ROW(C40)-3,FALSE)-$AB40)</f>
        <v>0</v>
      </c>
      <c r="AB40" s="664">
        <f>HLOOKUP('Allgemeines+Zusammenfassung'!$B$11,$AC$4:$AI$300,ROW(C40)-3,FALSE)</f>
        <v>0</v>
      </c>
      <c r="AC40" s="663">
        <f t="shared" si="1"/>
        <v>0</v>
      </c>
      <c r="AD40" s="663">
        <f t="shared" si="2"/>
        <v>0</v>
      </c>
      <c r="AE40" s="663">
        <f t="shared" si="2"/>
        <v>0</v>
      </c>
      <c r="AF40" s="663">
        <f t="shared" si="2"/>
        <v>0</v>
      </c>
      <c r="AG40" s="663">
        <f t="shared" si="2"/>
        <v>0</v>
      </c>
      <c r="AH40" s="663">
        <f t="shared" si="2"/>
        <v>0</v>
      </c>
      <c r="AI40" s="663">
        <f t="shared" si="2"/>
        <v>0</v>
      </c>
      <c r="AJ40" s="469"/>
    </row>
    <row r="41" spans="1:36" s="467" customFormat="1" ht="15" x14ac:dyDescent="0.25">
      <c r="A41" s="462"/>
      <c r="B41" s="462"/>
      <c r="C41" s="463"/>
      <c r="D41" s="662"/>
      <c r="E41" s="662"/>
      <c r="F41" s="662"/>
      <c r="G41" s="662"/>
      <c r="H41" s="662"/>
      <c r="I41" s="662"/>
      <c r="J41" s="662"/>
      <c r="K41" s="662"/>
      <c r="L41" s="663">
        <f t="shared" si="3"/>
        <v>0</v>
      </c>
      <c r="M41" s="662"/>
      <c r="N41" s="662"/>
      <c r="O41" s="663">
        <f t="shared" si="4"/>
        <v>0</v>
      </c>
      <c r="P41" s="662"/>
      <c r="Q41" s="464">
        <f>IF(ISBLANK($B41),0,VLOOKUP($B41,Listen!$A$2:$C$44,2,FALSE))</f>
        <v>0</v>
      </c>
      <c r="R41" s="464">
        <f>IF(ISBLANK($B41),0,VLOOKUP($B41,Listen!$A$2:$C$44,3,FALSE))</f>
        <v>0</v>
      </c>
      <c r="S41" s="465">
        <f t="shared" si="7"/>
        <v>0</v>
      </c>
      <c r="T41" s="465">
        <f t="shared" si="7"/>
        <v>0</v>
      </c>
      <c r="U41" s="465">
        <f t="shared" si="7"/>
        <v>0</v>
      </c>
      <c r="V41" s="465">
        <f t="shared" si="7"/>
        <v>0</v>
      </c>
      <c r="W41" s="465">
        <f t="shared" si="7"/>
        <v>0</v>
      </c>
      <c r="X41" s="465">
        <f t="shared" si="7"/>
        <v>0</v>
      </c>
      <c r="Y41" s="465">
        <f t="shared" si="7"/>
        <v>0</v>
      </c>
      <c r="Z41" s="663">
        <f t="shared" si="5"/>
        <v>0</v>
      </c>
      <c r="AA41" s="664">
        <f>IF(C41='Allgemeines+Zusammenfassung'!$B$11,SAV!$O41-SAV!$AB41,HLOOKUP('Allgemeines+Zusammenfassung'!$B$11-1,$AC$4:$AI$300,ROW(C41)-3,FALSE)-$AB41)</f>
        <v>0</v>
      </c>
      <c r="AB41" s="664">
        <f>HLOOKUP('Allgemeines+Zusammenfassung'!$B$11,$AC$4:$AI$300,ROW(C41)-3,FALSE)</f>
        <v>0</v>
      </c>
      <c r="AC41" s="663">
        <f t="shared" si="1"/>
        <v>0</v>
      </c>
      <c r="AD41" s="663">
        <f t="shared" si="2"/>
        <v>0</v>
      </c>
      <c r="AE41" s="663">
        <f t="shared" si="2"/>
        <v>0</v>
      </c>
      <c r="AF41" s="663">
        <f t="shared" si="2"/>
        <v>0</v>
      </c>
      <c r="AG41" s="663">
        <f t="shared" si="2"/>
        <v>0</v>
      </c>
      <c r="AH41" s="663">
        <f t="shared" si="2"/>
        <v>0</v>
      </c>
      <c r="AI41" s="663">
        <f t="shared" si="2"/>
        <v>0</v>
      </c>
      <c r="AJ41" s="469"/>
    </row>
    <row r="42" spans="1:36" s="467" customFormat="1" ht="15" x14ac:dyDescent="0.25">
      <c r="A42" s="462"/>
      <c r="B42" s="462"/>
      <c r="C42" s="463"/>
      <c r="D42" s="662"/>
      <c r="E42" s="662"/>
      <c r="F42" s="662"/>
      <c r="G42" s="662"/>
      <c r="H42" s="662"/>
      <c r="I42" s="662"/>
      <c r="J42" s="662"/>
      <c r="K42" s="662"/>
      <c r="L42" s="663">
        <f t="shared" si="3"/>
        <v>0</v>
      </c>
      <c r="M42" s="662"/>
      <c r="N42" s="662"/>
      <c r="O42" s="663">
        <f t="shared" si="4"/>
        <v>0</v>
      </c>
      <c r="P42" s="662"/>
      <c r="Q42" s="464">
        <f>IF(ISBLANK($B42),0,VLOOKUP($B42,Listen!$A$2:$C$44,2,FALSE))</f>
        <v>0</v>
      </c>
      <c r="R42" s="464">
        <f>IF(ISBLANK($B42),0,VLOOKUP($B42,Listen!$A$2:$C$44,3,FALSE))</f>
        <v>0</v>
      </c>
      <c r="S42" s="465">
        <f t="shared" si="7"/>
        <v>0</v>
      </c>
      <c r="T42" s="465">
        <f t="shared" si="7"/>
        <v>0</v>
      </c>
      <c r="U42" s="465">
        <f t="shared" si="7"/>
        <v>0</v>
      </c>
      <c r="V42" s="465">
        <f t="shared" si="7"/>
        <v>0</v>
      </c>
      <c r="W42" s="465">
        <f t="shared" si="7"/>
        <v>0</v>
      </c>
      <c r="X42" s="465">
        <f t="shared" si="7"/>
        <v>0</v>
      </c>
      <c r="Y42" s="465">
        <f t="shared" si="7"/>
        <v>0</v>
      </c>
      <c r="Z42" s="663">
        <f t="shared" si="5"/>
        <v>0</v>
      </c>
      <c r="AA42" s="664">
        <f>IF(C42='Allgemeines+Zusammenfassung'!$B$11,SAV!$O42-SAV!$AB42,HLOOKUP('Allgemeines+Zusammenfassung'!$B$11-1,$AC$4:$AI$300,ROW(C42)-3,FALSE)-$AB42)</f>
        <v>0</v>
      </c>
      <c r="AB42" s="664">
        <f>HLOOKUP('Allgemeines+Zusammenfassung'!$B$11,$AC$4:$AI$300,ROW(C42)-3,FALSE)</f>
        <v>0</v>
      </c>
      <c r="AC42" s="663">
        <f t="shared" si="1"/>
        <v>0</v>
      </c>
      <c r="AD42" s="663">
        <f t="shared" si="2"/>
        <v>0</v>
      </c>
      <c r="AE42" s="663">
        <f t="shared" si="2"/>
        <v>0</v>
      </c>
      <c r="AF42" s="663">
        <f t="shared" si="2"/>
        <v>0</v>
      </c>
      <c r="AG42" s="663">
        <f t="shared" si="2"/>
        <v>0</v>
      </c>
      <c r="AH42" s="663">
        <f t="shared" si="2"/>
        <v>0</v>
      </c>
      <c r="AI42" s="663">
        <f t="shared" si="2"/>
        <v>0</v>
      </c>
      <c r="AJ42" s="469"/>
    </row>
    <row r="43" spans="1:36" s="467" customFormat="1" ht="15" x14ac:dyDescent="0.25">
      <c r="A43" s="462"/>
      <c r="B43" s="462"/>
      <c r="C43" s="463"/>
      <c r="D43" s="662"/>
      <c r="E43" s="662"/>
      <c r="F43" s="662"/>
      <c r="G43" s="662"/>
      <c r="H43" s="662"/>
      <c r="I43" s="662"/>
      <c r="J43" s="662"/>
      <c r="K43" s="662"/>
      <c r="L43" s="663">
        <f t="shared" si="3"/>
        <v>0</v>
      </c>
      <c r="M43" s="662"/>
      <c r="N43" s="662"/>
      <c r="O43" s="663">
        <f t="shared" si="4"/>
        <v>0</v>
      </c>
      <c r="P43" s="662"/>
      <c r="Q43" s="464">
        <f>IF(ISBLANK($B43),0,VLOOKUP($B43,Listen!$A$2:$C$44,2,FALSE))</f>
        <v>0</v>
      </c>
      <c r="R43" s="464">
        <f>IF(ISBLANK($B43),0,VLOOKUP($B43,Listen!$A$2:$C$44,3,FALSE))</f>
        <v>0</v>
      </c>
      <c r="S43" s="465">
        <f t="shared" si="7"/>
        <v>0</v>
      </c>
      <c r="T43" s="465">
        <f t="shared" si="7"/>
        <v>0</v>
      </c>
      <c r="U43" s="465">
        <f t="shared" si="7"/>
        <v>0</v>
      </c>
      <c r="V43" s="465">
        <f t="shared" si="7"/>
        <v>0</v>
      </c>
      <c r="W43" s="465">
        <f t="shared" si="7"/>
        <v>0</v>
      </c>
      <c r="X43" s="465">
        <f t="shared" si="7"/>
        <v>0</v>
      </c>
      <c r="Y43" s="465">
        <f t="shared" si="7"/>
        <v>0</v>
      </c>
      <c r="Z43" s="663">
        <f t="shared" si="5"/>
        <v>0</v>
      </c>
      <c r="AA43" s="664">
        <f>IF(C43='Allgemeines+Zusammenfassung'!$B$11,SAV!$O43-SAV!$AB43,HLOOKUP('Allgemeines+Zusammenfassung'!$B$11-1,$AC$4:$AI$300,ROW(C43)-3,FALSE)-$AB43)</f>
        <v>0</v>
      </c>
      <c r="AB43" s="664">
        <f>HLOOKUP('Allgemeines+Zusammenfassung'!$B$11,$AC$4:$AI$300,ROW(C43)-3,FALSE)</f>
        <v>0</v>
      </c>
      <c r="AC43" s="663">
        <f t="shared" si="1"/>
        <v>0</v>
      </c>
      <c r="AD43" s="663">
        <f t="shared" si="2"/>
        <v>0</v>
      </c>
      <c r="AE43" s="663">
        <f t="shared" si="2"/>
        <v>0</v>
      </c>
      <c r="AF43" s="663">
        <f t="shared" si="2"/>
        <v>0</v>
      </c>
      <c r="AG43" s="663">
        <f t="shared" si="2"/>
        <v>0</v>
      </c>
      <c r="AH43" s="663">
        <f t="shared" si="2"/>
        <v>0</v>
      </c>
      <c r="AI43" s="663">
        <f t="shared" si="2"/>
        <v>0</v>
      </c>
      <c r="AJ43" s="469"/>
    </row>
    <row r="44" spans="1:36" s="467" customFormat="1" ht="15" x14ac:dyDescent="0.25">
      <c r="A44" s="462"/>
      <c r="B44" s="462"/>
      <c r="C44" s="463"/>
      <c r="D44" s="662"/>
      <c r="E44" s="662"/>
      <c r="F44" s="662"/>
      <c r="G44" s="662"/>
      <c r="H44" s="662"/>
      <c r="I44" s="662"/>
      <c r="J44" s="662"/>
      <c r="K44" s="662"/>
      <c r="L44" s="663">
        <f t="shared" si="3"/>
        <v>0</v>
      </c>
      <c r="M44" s="662"/>
      <c r="N44" s="662"/>
      <c r="O44" s="663">
        <f t="shared" si="4"/>
        <v>0</v>
      </c>
      <c r="P44" s="662"/>
      <c r="Q44" s="464">
        <f>IF(ISBLANK($B44),0,VLOOKUP($B44,Listen!$A$2:$C$44,2,FALSE))</f>
        <v>0</v>
      </c>
      <c r="R44" s="464">
        <f>IF(ISBLANK($B44),0,VLOOKUP($B44,Listen!$A$2:$C$44,3,FALSE))</f>
        <v>0</v>
      </c>
      <c r="S44" s="465">
        <f t="shared" si="7"/>
        <v>0</v>
      </c>
      <c r="T44" s="465">
        <f t="shared" si="7"/>
        <v>0</v>
      </c>
      <c r="U44" s="465">
        <f t="shared" si="7"/>
        <v>0</v>
      </c>
      <c r="V44" s="465">
        <f t="shared" si="7"/>
        <v>0</v>
      </c>
      <c r="W44" s="465">
        <f t="shared" si="7"/>
        <v>0</v>
      </c>
      <c r="X44" s="465">
        <f t="shared" si="7"/>
        <v>0</v>
      </c>
      <c r="Y44" s="465">
        <f t="shared" si="7"/>
        <v>0</v>
      </c>
      <c r="Z44" s="663">
        <f t="shared" si="5"/>
        <v>0</v>
      </c>
      <c r="AA44" s="664">
        <f>IF(C44='Allgemeines+Zusammenfassung'!$B$11,SAV!$O44-SAV!$AB44,HLOOKUP('Allgemeines+Zusammenfassung'!$B$11-1,$AC$4:$AI$300,ROW(C44)-3,FALSE)-$AB44)</f>
        <v>0</v>
      </c>
      <c r="AB44" s="664">
        <f>HLOOKUP('Allgemeines+Zusammenfassung'!$B$11,$AC$4:$AI$300,ROW(C44)-3,FALSE)</f>
        <v>0</v>
      </c>
      <c r="AC44" s="663">
        <f t="shared" si="1"/>
        <v>0</v>
      </c>
      <c r="AD44" s="663">
        <f t="shared" si="2"/>
        <v>0</v>
      </c>
      <c r="AE44" s="663">
        <f t="shared" si="2"/>
        <v>0</v>
      </c>
      <c r="AF44" s="663">
        <f t="shared" si="2"/>
        <v>0</v>
      </c>
      <c r="AG44" s="663">
        <f t="shared" si="2"/>
        <v>0</v>
      </c>
      <c r="AH44" s="663">
        <f t="shared" si="2"/>
        <v>0</v>
      </c>
      <c r="AI44" s="663">
        <f t="shared" si="2"/>
        <v>0</v>
      </c>
      <c r="AJ44" s="469"/>
    </row>
    <row r="45" spans="1:36" s="467" customFormat="1" ht="15" x14ac:dyDescent="0.25">
      <c r="A45" s="462"/>
      <c r="B45" s="462"/>
      <c r="C45" s="463"/>
      <c r="D45" s="662"/>
      <c r="E45" s="662"/>
      <c r="F45" s="662"/>
      <c r="G45" s="662"/>
      <c r="H45" s="662"/>
      <c r="I45" s="662"/>
      <c r="J45" s="662"/>
      <c r="K45" s="662"/>
      <c r="L45" s="663">
        <f t="shared" si="3"/>
        <v>0</v>
      </c>
      <c r="M45" s="662"/>
      <c r="N45" s="662"/>
      <c r="O45" s="663">
        <f t="shared" si="4"/>
        <v>0</v>
      </c>
      <c r="P45" s="662"/>
      <c r="Q45" s="464">
        <f>IF(ISBLANK($B45),0,VLOOKUP($B45,Listen!$A$2:$C$44,2,FALSE))</f>
        <v>0</v>
      </c>
      <c r="R45" s="464">
        <f>IF(ISBLANK($B45),0,VLOOKUP($B45,Listen!$A$2:$C$44,3,FALSE))</f>
        <v>0</v>
      </c>
      <c r="S45" s="465">
        <f t="shared" si="7"/>
        <v>0</v>
      </c>
      <c r="T45" s="465">
        <f t="shared" si="7"/>
        <v>0</v>
      </c>
      <c r="U45" s="465">
        <f t="shared" si="7"/>
        <v>0</v>
      </c>
      <c r="V45" s="465">
        <f t="shared" si="7"/>
        <v>0</v>
      </c>
      <c r="W45" s="465">
        <f t="shared" si="7"/>
        <v>0</v>
      </c>
      <c r="X45" s="465">
        <f t="shared" si="7"/>
        <v>0</v>
      </c>
      <c r="Y45" s="465">
        <f t="shared" si="7"/>
        <v>0</v>
      </c>
      <c r="Z45" s="663">
        <f t="shared" si="5"/>
        <v>0</v>
      </c>
      <c r="AA45" s="664">
        <f>IF(C45='Allgemeines+Zusammenfassung'!$B$11,SAV!$O45-SAV!$AB45,HLOOKUP('Allgemeines+Zusammenfassung'!$B$11-1,$AC$4:$AI$300,ROW(C45)-3,FALSE)-$AB45)</f>
        <v>0</v>
      </c>
      <c r="AB45" s="664">
        <f>HLOOKUP('Allgemeines+Zusammenfassung'!$B$11,$AC$4:$AI$300,ROW(C45)-3,FALSE)</f>
        <v>0</v>
      </c>
      <c r="AC45" s="663">
        <f t="shared" si="1"/>
        <v>0</v>
      </c>
      <c r="AD45" s="663">
        <f t="shared" si="2"/>
        <v>0</v>
      </c>
      <c r="AE45" s="663">
        <f t="shared" si="2"/>
        <v>0</v>
      </c>
      <c r="AF45" s="663">
        <f t="shared" si="2"/>
        <v>0</v>
      </c>
      <c r="AG45" s="663">
        <f t="shared" si="2"/>
        <v>0</v>
      </c>
      <c r="AH45" s="663">
        <f t="shared" si="2"/>
        <v>0</v>
      </c>
      <c r="AI45" s="663">
        <f t="shared" si="2"/>
        <v>0</v>
      </c>
      <c r="AJ45" s="469"/>
    </row>
    <row r="46" spans="1:36" s="467" customFormat="1" ht="15" x14ac:dyDescent="0.25">
      <c r="A46" s="462"/>
      <c r="B46" s="462"/>
      <c r="C46" s="463"/>
      <c r="D46" s="662"/>
      <c r="E46" s="662"/>
      <c r="F46" s="662"/>
      <c r="G46" s="662"/>
      <c r="H46" s="662"/>
      <c r="I46" s="662"/>
      <c r="J46" s="662"/>
      <c r="K46" s="662"/>
      <c r="L46" s="663">
        <f t="shared" si="3"/>
        <v>0</v>
      </c>
      <c r="M46" s="662"/>
      <c r="N46" s="662"/>
      <c r="O46" s="663">
        <f t="shared" si="4"/>
        <v>0</v>
      </c>
      <c r="P46" s="662"/>
      <c r="Q46" s="464">
        <f>IF(ISBLANK($B46),0,VLOOKUP($B46,Listen!$A$2:$C$44,2,FALSE))</f>
        <v>0</v>
      </c>
      <c r="R46" s="464">
        <f>IF(ISBLANK($B46),0,VLOOKUP($B46,Listen!$A$2:$C$44,3,FALSE))</f>
        <v>0</v>
      </c>
      <c r="S46" s="465">
        <f t="shared" si="7"/>
        <v>0</v>
      </c>
      <c r="T46" s="465">
        <f t="shared" si="7"/>
        <v>0</v>
      </c>
      <c r="U46" s="465">
        <f t="shared" si="7"/>
        <v>0</v>
      </c>
      <c r="V46" s="465">
        <f t="shared" si="7"/>
        <v>0</v>
      </c>
      <c r="W46" s="465">
        <f t="shared" si="7"/>
        <v>0</v>
      </c>
      <c r="X46" s="465">
        <f t="shared" si="7"/>
        <v>0</v>
      </c>
      <c r="Y46" s="465">
        <f t="shared" si="7"/>
        <v>0</v>
      </c>
      <c r="Z46" s="663">
        <f t="shared" si="5"/>
        <v>0</v>
      </c>
      <c r="AA46" s="664">
        <f>IF(C46='Allgemeines+Zusammenfassung'!$B$11,SAV!$O46-SAV!$AB46,HLOOKUP('Allgemeines+Zusammenfassung'!$B$11-1,$AC$4:$AI$300,ROW(C46)-3,FALSE)-$AB46)</f>
        <v>0</v>
      </c>
      <c r="AB46" s="664">
        <f>HLOOKUP('Allgemeines+Zusammenfassung'!$B$11,$AC$4:$AI$300,ROW(C46)-3,FALSE)</f>
        <v>0</v>
      </c>
      <c r="AC46" s="663">
        <f t="shared" si="1"/>
        <v>0</v>
      </c>
      <c r="AD46" s="663">
        <f t="shared" si="2"/>
        <v>0</v>
      </c>
      <c r="AE46" s="663">
        <f t="shared" si="2"/>
        <v>0</v>
      </c>
      <c r="AF46" s="663">
        <f t="shared" si="2"/>
        <v>0</v>
      </c>
      <c r="AG46" s="663">
        <f t="shared" si="2"/>
        <v>0</v>
      </c>
      <c r="AH46" s="663">
        <f t="shared" si="2"/>
        <v>0</v>
      </c>
      <c r="AI46" s="663">
        <f t="shared" si="2"/>
        <v>0</v>
      </c>
      <c r="AJ46" s="469"/>
    </row>
    <row r="47" spans="1:36" s="467" customFormat="1" ht="15" x14ac:dyDescent="0.25">
      <c r="A47" s="462"/>
      <c r="B47" s="462"/>
      <c r="C47" s="463"/>
      <c r="D47" s="662"/>
      <c r="E47" s="662"/>
      <c r="F47" s="662"/>
      <c r="G47" s="662"/>
      <c r="H47" s="662"/>
      <c r="I47" s="662"/>
      <c r="J47" s="662"/>
      <c r="K47" s="662"/>
      <c r="L47" s="663">
        <f t="shared" si="3"/>
        <v>0</v>
      </c>
      <c r="M47" s="662"/>
      <c r="N47" s="662"/>
      <c r="O47" s="663">
        <f t="shared" si="4"/>
        <v>0</v>
      </c>
      <c r="P47" s="662"/>
      <c r="Q47" s="464">
        <f>IF(ISBLANK($B47),0,VLOOKUP($B47,Listen!$A$2:$C$44,2,FALSE))</f>
        <v>0</v>
      </c>
      <c r="R47" s="464">
        <f>IF(ISBLANK($B47),0,VLOOKUP($B47,Listen!$A$2:$C$44,3,FALSE))</f>
        <v>0</v>
      </c>
      <c r="S47" s="465">
        <f t="shared" si="7"/>
        <v>0</v>
      </c>
      <c r="T47" s="465">
        <f t="shared" si="7"/>
        <v>0</v>
      </c>
      <c r="U47" s="465">
        <f t="shared" si="7"/>
        <v>0</v>
      </c>
      <c r="V47" s="465">
        <f t="shared" si="7"/>
        <v>0</v>
      </c>
      <c r="W47" s="465">
        <f t="shared" si="7"/>
        <v>0</v>
      </c>
      <c r="X47" s="465">
        <f t="shared" si="7"/>
        <v>0</v>
      </c>
      <c r="Y47" s="465">
        <f t="shared" si="7"/>
        <v>0</v>
      </c>
      <c r="Z47" s="663">
        <f t="shared" si="5"/>
        <v>0</v>
      </c>
      <c r="AA47" s="664">
        <f>IF(C47='Allgemeines+Zusammenfassung'!$B$11,SAV!$O47-SAV!$AB47,HLOOKUP('Allgemeines+Zusammenfassung'!$B$11-1,$AC$4:$AI$300,ROW(C47)-3,FALSE)-$AB47)</f>
        <v>0</v>
      </c>
      <c r="AB47" s="664">
        <f>HLOOKUP('Allgemeines+Zusammenfassung'!$B$11,$AC$4:$AI$300,ROW(C47)-3,FALSE)</f>
        <v>0</v>
      </c>
      <c r="AC47" s="663">
        <f t="shared" si="1"/>
        <v>0</v>
      </c>
      <c r="AD47" s="663">
        <f t="shared" si="2"/>
        <v>0</v>
      </c>
      <c r="AE47" s="663">
        <f t="shared" si="2"/>
        <v>0</v>
      </c>
      <c r="AF47" s="663">
        <f t="shared" si="2"/>
        <v>0</v>
      </c>
      <c r="AG47" s="663">
        <f t="shared" ref="AG47:AI110" si="8">IF(OR($C47=0,$O47=0,W47-(AG$4-$C47)=0),0,IF($C47&lt;AG$4,AF47-AF47/(W47-(AG$4-$C47)),IF($C47=AG$4,$O47-$O47/W47,0)))</f>
        <v>0</v>
      </c>
      <c r="AH47" s="663">
        <f t="shared" si="8"/>
        <v>0</v>
      </c>
      <c r="AI47" s="663">
        <f t="shared" si="8"/>
        <v>0</v>
      </c>
      <c r="AJ47" s="469"/>
    </row>
    <row r="48" spans="1:36" s="467" customFormat="1" ht="15" x14ac:dyDescent="0.25">
      <c r="A48" s="462"/>
      <c r="B48" s="462"/>
      <c r="C48" s="463"/>
      <c r="D48" s="662"/>
      <c r="E48" s="662"/>
      <c r="F48" s="662"/>
      <c r="G48" s="662"/>
      <c r="H48" s="662"/>
      <c r="I48" s="662"/>
      <c r="J48" s="662"/>
      <c r="K48" s="662"/>
      <c r="L48" s="663">
        <f t="shared" si="3"/>
        <v>0</v>
      </c>
      <c r="M48" s="662"/>
      <c r="N48" s="662"/>
      <c r="O48" s="663">
        <f t="shared" si="4"/>
        <v>0</v>
      </c>
      <c r="P48" s="662"/>
      <c r="Q48" s="464">
        <f>IF(ISBLANK($B48),0,VLOOKUP($B48,Listen!$A$2:$C$44,2,FALSE))</f>
        <v>0</v>
      </c>
      <c r="R48" s="464">
        <f>IF(ISBLANK($B48),0,VLOOKUP($B48,Listen!$A$2:$C$44,3,FALSE))</f>
        <v>0</v>
      </c>
      <c r="S48" s="465">
        <f t="shared" si="7"/>
        <v>0</v>
      </c>
      <c r="T48" s="465">
        <f t="shared" si="7"/>
        <v>0</v>
      </c>
      <c r="U48" s="465">
        <f t="shared" si="7"/>
        <v>0</v>
      </c>
      <c r="V48" s="465">
        <f t="shared" si="7"/>
        <v>0</v>
      </c>
      <c r="W48" s="465">
        <f t="shared" si="7"/>
        <v>0</v>
      </c>
      <c r="X48" s="465">
        <f t="shared" si="7"/>
        <v>0</v>
      </c>
      <c r="Y48" s="465">
        <f t="shared" si="7"/>
        <v>0</v>
      </c>
      <c r="Z48" s="663">
        <f t="shared" si="5"/>
        <v>0</v>
      </c>
      <c r="AA48" s="664">
        <f>IF(C48='Allgemeines+Zusammenfassung'!$B$11,SAV!$O48-SAV!$AB48,HLOOKUP('Allgemeines+Zusammenfassung'!$B$11-1,$AC$4:$AI$300,ROW(C48)-3,FALSE)-$AB48)</f>
        <v>0</v>
      </c>
      <c r="AB48" s="664">
        <f>HLOOKUP('Allgemeines+Zusammenfassung'!$B$11,$AC$4:$AI$300,ROW(C48)-3,FALSE)</f>
        <v>0</v>
      </c>
      <c r="AC48" s="663">
        <f t="shared" si="1"/>
        <v>0</v>
      </c>
      <c r="AD48" s="663">
        <f t="shared" ref="AD48:AI111" si="9">IF(OR($C48=0,$O48=0,T48-(AD$4-$C48)=0),0,IF($C48&lt;AD$4,AC48-AC48/(T48-(AD$4-$C48)),IF($C48=AD$4,$O48-$O48/T48,0)))</f>
        <v>0</v>
      </c>
      <c r="AE48" s="663">
        <f t="shared" si="9"/>
        <v>0</v>
      </c>
      <c r="AF48" s="663">
        <f t="shared" si="9"/>
        <v>0</v>
      </c>
      <c r="AG48" s="663">
        <f t="shared" si="8"/>
        <v>0</v>
      </c>
      <c r="AH48" s="663">
        <f t="shared" si="8"/>
        <v>0</v>
      </c>
      <c r="AI48" s="663">
        <f t="shared" si="8"/>
        <v>0</v>
      </c>
      <c r="AJ48" s="469"/>
    </row>
    <row r="49" spans="1:36" s="467" customFormat="1" ht="15" x14ac:dyDescent="0.25">
      <c r="A49" s="462"/>
      <c r="B49" s="462"/>
      <c r="C49" s="463"/>
      <c r="D49" s="662"/>
      <c r="E49" s="662"/>
      <c r="F49" s="662"/>
      <c r="G49" s="662"/>
      <c r="H49" s="662"/>
      <c r="I49" s="662"/>
      <c r="J49" s="662"/>
      <c r="K49" s="662"/>
      <c r="L49" s="663">
        <f t="shared" si="3"/>
        <v>0</v>
      </c>
      <c r="M49" s="662"/>
      <c r="N49" s="662"/>
      <c r="O49" s="663">
        <f t="shared" si="4"/>
        <v>0</v>
      </c>
      <c r="P49" s="662"/>
      <c r="Q49" s="464">
        <f>IF(ISBLANK($B49),0,VLOOKUP($B49,Listen!$A$2:$C$44,2,FALSE))</f>
        <v>0</v>
      </c>
      <c r="R49" s="464">
        <f>IF(ISBLANK($B49),0,VLOOKUP($B49,Listen!$A$2:$C$44,3,FALSE))</f>
        <v>0</v>
      </c>
      <c r="S49" s="465">
        <f t="shared" si="7"/>
        <v>0</v>
      </c>
      <c r="T49" s="465">
        <f t="shared" si="7"/>
        <v>0</v>
      </c>
      <c r="U49" s="465">
        <f t="shared" si="7"/>
        <v>0</v>
      </c>
      <c r="V49" s="465">
        <f t="shared" si="7"/>
        <v>0</v>
      </c>
      <c r="W49" s="465">
        <f t="shared" si="7"/>
        <v>0</v>
      </c>
      <c r="X49" s="465">
        <f t="shared" si="7"/>
        <v>0</v>
      </c>
      <c r="Y49" s="465">
        <f t="shared" si="7"/>
        <v>0</v>
      </c>
      <c r="Z49" s="663">
        <f t="shared" si="5"/>
        <v>0</v>
      </c>
      <c r="AA49" s="664">
        <f>IF(C49='Allgemeines+Zusammenfassung'!$B$11,SAV!$O49-SAV!$AB49,HLOOKUP('Allgemeines+Zusammenfassung'!$B$11-1,$AC$4:$AI$300,ROW(C49)-3,FALSE)-$AB49)</f>
        <v>0</v>
      </c>
      <c r="AB49" s="664">
        <f>HLOOKUP('Allgemeines+Zusammenfassung'!$B$11,$AC$4:$AI$300,ROW(C49)-3,FALSE)</f>
        <v>0</v>
      </c>
      <c r="AC49" s="663">
        <f t="shared" si="1"/>
        <v>0</v>
      </c>
      <c r="AD49" s="663">
        <f t="shared" si="9"/>
        <v>0</v>
      </c>
      <c r="AE49" s="663">
        <f t="shared" si="9"/>
        <v>0</v>
      </c>
      <c r="AF49" s="663">
        <f t="shared" si="9"/>
        <v>0</v>
      </c>
      <c r="AG49" s="663">
        <f t="shared" si="8"/>
        <v>0</v>
      </c>
      <c r="AH49" s="663">
        <f t="shared" si="8"/>
        <v>0</v>
      </c>
      <c r="AI49" s="663">
        <f t="shared" si="8"/>
        <v>0</v>
      </c>
      <c r="AJ49" s="469"/>
    </row>
    <row r="50" spans="1:36" s="467" customFormat="1" ht="15" x14ac:dyDescent="0.25">
      <c r="A50" s="462"/>
      <c r="B50" s="462"/>
      <c r="C50" s="463"/>
      <c r="D50" s="662"/>
      <c r="E50" s="662"/>
      <c r="F50" s="662"/>
      <c r="G50" s="662"/>
      <c r="H50" s="662"/>
      <c r="I50" s="662"/>
      <c r="J50" s="662"/>
      <c r="K50" s="662"/>
      <c r="L50" s="663">
        <f t="shared" si="3"/>
        <v>0</v>
      </c>
      <c r="M50" s="662"/>
      <c r="N50" s="662"/>
      <c r="O50" s="663">
        <f t="shared" si="4"/>
        <v>0</v>
      </c>
      <c r="P50" s="662"/>
      <c r="Q50" s="464">
        <f>IF(ISBLANK($B50),0,VLOOKUP($B50,Listen!$A$2:$C$44,2,FALSE))</f>
        <v>0</v>
      </c>
      <c r="R50" s="464">
        <f>IF(ISBLANK($B50),0,VLOOKUP($B50,Listen!$A$2:$C$44,3,FALSE))</f>
        <v>0</v>
      </c>
      <c r="S50" s="465">
        <f t="shared" si="7"/>
        <v>0</v>
      </c>
      <c r="T50" s="465">
        <f t="shared" si="7"/>
        <v>0</v>
      </c>
      <c r="U50" s="465">
        <f t="shared" si="7"/>
        <v>0</v>
      </c>
      <c r="V50" s="465">
        <f t="shared" si="7"/>
        <v>0</v>
      </c>
      <c r="W50" s="465">
        <f t="shared" si="7"/>
        <v>0</v>
      </c>
      <c r="X50" s="465">
        <f t="shared" si="7"/>
        <v>0</v>
      </c>
      <c r="Y50" s="465">
        <f t="shared" si="7"/>
        <v>0</v>
      </c>
      <c r="Z50" s="663">
        <f t="shared" si="5"/>
        <v>0</v>
      </c>
      <c r="AA50" s="664">
        <f>IF(C50='Allgemeines+Zusammenfassung'!$B$11,SAV!$O50-SAV!$AB50,HLOOKUP('Allgemeines+Zusammenfassung'!$B$11-1,$AC$4:$AI$300,ROW(C50)-3,FALSE)-$AB50)</f>
        <v>0</v>
      </c>
      <c r="AB50" s="664">
        <f>HLOOKUP('Allgemeines+Zusammenfassung'!$B$11,$AC$4:$AI$300,ROW(C50)-3,FALSE)</f>
        <v>0</v>
      </c>
      <c r="AC50" s="663">
        <f t="shared" si="1"/>
        <v>0</v>
      </c>
      <c r="AD50" s="663">
        <f t="shared" si="9"/>
        <v>0</v>
      </c>
      <c r="AE50" s="663">
        <f t="shared" si="9"/>
        <v>0</v>
      </c>
      <c r="AF50" s="663">
        <f t="shared" si="9"/>
        <v>0</v>
      </c>
      <c r="AG50" s="663">
        <f t="shared" si="8"/>
        <v>0</v>
      </c>
      <c r="AH50" s="663">
        <f t="shared" si="8"/>
        <v>0</v>
      </c>
      <c r="AI50" s="663">
        <f t="shared" si="8"/>
        <v>0</v>
      </c>
      <c r="AJ50" s="469"/>
    </row>
    <row r="51" spans="1:36" s="467" customFormat="1" ht="15" x14ac:dyDescent="0.25">
      <c r="A51" s="462"/>
      <c r="B51" s="462"/>
      <c r="C51" s="463"/>
      <c r="D51" s="662"/>
      <c r="E51" s="662"/>
      <c r="F51" s="662"/>
      <c r="G51" s="662"/>
      <c r="H51" s="662"/>
      <c r="I51" s="662"/>
      <c r="J51" s="662"/>
      <c r="K51" s="662"/>
      <c r="L51" s="663">
        <f t="shared" si="3"/>
        <v>0</v>
      </c>
      <c r="M51" s="662"/>
      <c r="N51" s="662"/>
      <c r="O51" s="663">
        <f t="shared" si="4"/>
        <v>0</v>
      </c>
      <c r="P51" s="662"/>
      <c r="Q51" s="464">
        <f>IF(ISBLANK($B51),0,VLOOKUP($B51,Listen!$A$2:$C$44,2,FALSE))</f>
        <v>0</v>
      </c>
      <c r="R51" s="464">
        <f>IF(ISBLANK($B51),0,VLOOKUP($B51,Listen!$A$2:$C$44,3,FALSE))</f>
        <v>0</v>
      </c>
      <c r="S51" s="465">
        <f t="shared" si="7"/>
        <v>0</v>
      </c>
      <c r="T51" s="465">
        <f t="shared" si="7"/>
        <v>0</v>
      </c>
      <c r="U51" s="465">
        <f t="shared" si="7"/>
        <v>0</v>
      </c>
      <c r="V51" s="465">
        <f t="shared" si="7"/>
        <v>0</v>
      </c>
      <c r="W51" s="465">
        <f t="shared" si="7"/>
        <v>0</v>
      </c>
      <c r="X51" s="465">
        <f t="shared" si="7"/>
        <v>0</v>
      </c>
      <c r="Y51" s="465">
        <f t="shared" si="7"/>
        <v>0</v>
      </c>
      <c r="Z51" s="663">
        <f t="shared" si="5"/>
        <v>0</v>
      </c>
      <c r="AA51" s="664">
        <f>IF(C51='Allgemeines+Zusammenfassung'!$B$11,SAV!$O51-SAV!$AB51,HLOOKUP('Allgemeines+Zusammenfassung'!$B$11-1,$AC$4:$AI$300,ROW(C51)-3,FALSE)-$AB51)</f>
        <v>0</v>
      </c>
      <c r="AB51" s="664">
        <f>HLOOKUP('Allgemeines+Zusammenfassung'!$B$11,$AC$4:$AI$300,ROW(C51)-3,FALSE)</f>
        <v>0</v>
      </c>
      <c r="AC51" s="663">
        <f t="shared" si="1"/>
        <v>0</v>
      </c>
      <c r="AD51" s="663">
        <f t="shared" si="9"/>
        <v>0</v>
      </c>
      <c r="AE51" s="663">
        <f t="shared" si="9"/>
        <v>0</v>
      </c>
      <c r="AF51" s="663">
        <f t="shared" si="9"/>
        <v>0</v>
      </c>
      <c r="AG51" s="663">
        <f t="shared" si="8"/>
        <v>0</v>
      </c>
      <c r="AH51" s="663">
        <f t="shared" si="8"/>
        <v>0</v>
      </c>
      <c r="AI51" s="663">
        <f t="shared" si="8"/>
        <v>0</v>
      </c>
      <c r="AJ51" s="469"/>
    </row>
    <row r="52" spans="1:36" s="467" customFormat="1" ht="15" x14ac:dyDescent="0.25">
      <c r="A52" s="462"/>
      <c r="B52" s="462"/>
      <c r="C52" s="463"/>
      <c r="D52" s="662"/>
      <c r="E52" s="662"/>
      <c r="F52" s="662"/>
      <c r="G52" s="662"/>
      <c r="H52" s="662"/>
      <c r="I52" s="662"/>
      <c r="J52" s="662"/>
      <c r="K52" s="662"/>
      <c r="L52" s="663">
        <f t="shared" si="3"/>
        <v>0</v>
      </c>
      <c r="M52" s="662"/>
      <c r="N52" s="662"/>
      <c r="O52" s="663">
        <f t="shared" si="4"/>
        <v>0</v>
      </c>
      <c r="P52" s="662"/>
      <c r="Q52" s="464">
        <f>IF(ISBLANK($B52),0,VLOOKUP($B52,Listen!$A$2:$C$44,2,FALSE))</f>
        <v>0</v>
      </c>
      <c r="R52" s="464">
        <f>IF(ISBLANK($B52),0,VLOOKUP($B52,Listen!$A$2:$C$44,3,FALSE))</f>
        <v>0</v>
      </c>
      <c r="S52" s="465">
        <f t="shared" si="7"/>
        <v>0</v>
      </c>
      <c r="T52" s="465">
        <f t="shared" si="7"/>
        <v>0</v>
      </c>
      <c r="U52" s="465">
        <f t="shared" si="7"/>
        <v>0</v>
      </c>
      <c r="V52" s="465">
        <f t="shared" si="7"/>
        <v>0</v>
      </c>
      <c r="W52" s="465">
        <f t="shared" si="7"/>
        <v>0</v>
      </c>
      <c r="X52" s="465">
        <f t="shared" si="7"/>
        <v>0</v>
      </c>
      <c r="Y52" s="465">
        <f t="shared" si="7"/>
        <v>0</v>
      </c>
      <c r="Z52" s="663">
        <f t="shared" si="5"/>
        <v>0</v>
      </c>
      <c r="AA52" s="664">
        <f>IF(C52='Allgemeines+Zusammenfassung'!$B$11,SAV!$O52-SAV!$AB52,HLOOKUP('Allgemeines+Zusammenfassung'!$B$11-1,$AC$4:$AI$300,ROW(C52)-3,FALSE)-$AB52)</f>
        <v>0</v>
      </c>
      <c r="AB52" s="664">
        <f>HLOOKUP('Allgemeines+Zusammenfassung'!$B$11,$AC$4:$AI$300,ROW(C52)-3,FALSE)</f>
        <v>0</v>
      </c>
      <c r="AC52" s="663">
        <f t="shared" si="1"/>
        <v>0</v>
      </c>
      <c r="AD52" s="663">
        <f t="shared" si="9"/>
        <v>0</v>
      </c>
      <c r="AE52" s="663">
        <f t="shared" si="9"/>
        <v>0</v>
      </c>
      <c r="AF52" s="663">
        <f t="shared" si="9"/>
        <v>0</v>
      </c>
      <c r="AG52" s="663">
        <f t="shared" si="8"/>
        <v>0</v>
      </c>
      <c r="AH52" s="663">
        <f t="shared" si="8"/>
        <v>0</v>
      </c>
      <c r="AI52" s="663">
        <f t="shared" si="8"/>
        <v>0</v>
      </c>
      <c r="AJ52" s="469"/>
    </row>
    <row r="53" spans="1:36" s="467" customFormat="1" ht="15" x14ac:dyDescent="0.25">
      <c r="A53" s="462"/>
      <c r="B53" s="462"/>
      <c r="C53" s="463"/>
      <c r="D53" s="662"/>
      <c r="E53" s="662"/>
      <c r="F53" s="662"/>
      <c r="G53" s="662"/>
      <c r="H53" s="662"/>
      <c r="I53" s="662"/>
      <c r="J53" s="662"/>
      <c r="K53" s="662"/>
      <c r="L53" s="663">
        <f t="shared" si="3"/>
        <v>0</v>
      </c>
      <c r="M53" s="662"/>
      <c r="N53" s="662"/>
      <c r="O53" s="663">
        <f t="shared" si="4"/>
        <v>0</v>
      </c>
      <c r="P53" s="662"/>
      <c r="Q53" s="464">
        <f>IF(ISBLANK($B53),0,VLOOKUP($B53,Listen!$A$2:$C$44,2,FALSE))</f>
        <v>0</v>
      </c>
      <c r="R53" s="464">
        <f>IF(ISBLANK($B53),0,VLOOKUP($B53,Listen!$A$2:$C$44,3,FALSE))</f>
        <v>0</v>
      </c>
      <c r="S53" s="465">
        <f t="shared" si="7"/>
        <v>0</v>
      </c>
      <c r="T53" s="465">
        <f t="shared" si="7"/>
        <v>0</v>
      </c>
      <c r="U53" s="465">
        <f t="shared" si="7"/>
        <v>0</v>
      </c>
      <c r="V53" s="465">
        <f t="shared" si="7"/>
        <v>0</v>
      </c>
      <c r="W53" s="465">
        <f t="shared" si="7"/>
        <v>0</v>
      </c>
      <c r="X53" s="465">
        <f t="shared" si="7"/>
        <v>0</v>
      </c>
      <c r="Y53" s="465">
        <f t="shared" si="7"/>
        <v>0</v>
      </c>
      <c r="Z53" s="663">
        <f t="shared" si="5"/>
        <v>0</v>
      </c>
      <c r="AA53" s="664">
        <f>IF(C53='Allgemeines+Zusammenfassung'!$B$11,SAV!$O53-SAV!$AB53,HLOOKUP('Allgemeines+Zusammenfassung'!$B$11-1,$AC$4:$AI$300,ROW(C53)-3,FALSE)-$AB53)</f>
        <v>0</v>
      </c>
      <c r="AB53" s="664">
        <f>HLOOKUP('Allgemeines+Zusammenfassung'!$B$11,$AC$4:$AI$300,ROW(C53)-3,FALSE)</f>
        <v>0</v>
      </c>
      <c r="AC53" s="663">
        <f t="shared" si="1"/>
        <v>0</v>
      </c>
      <c r="AD53" s="663">
        <f t="shared" si="9"/>
        <v>0</v>
      </c>
      <c r="AE53" s="663">
        <f t="shared" si="9"/>
        <v>0</v>
      </c>
      <c r="AF53" s="663">
        <f t="shared" si="9"/>
        <v>0</v>
      </c>
      <c r="AG53" s="663">
        <f t="shared" si="8"/>
        <v>0</v>
      </c>
      <c r="AH53" s="663">
        <f t="shared" si="8"/>
        <v>0</v>
      </c>
      <c r="AI53" s="663">
        <f t="shared" si="8"/>
        <v>0</v>
      </c>
      <c r="AJ53" s="469"/>
    </row>
    <row r="54" spans="1:36" s="467" customFormat="1" ht="15" x14ac:dyDescent="0.25">
      <c r="A54" s="462"/>
      <c r="B54" s="462"/>
      <c r="C54" s="463"/>
      <c r="D54" s="662"/>
      <c r="E54" s="662"/>
      <c r="F54" s="662"/>
      <c r="G54" s="662"/>
      <c r="H54" s="662"/>
      <c r="I54" s="662"/>
      <c r="J54" s="662"/>
      <c r="K54" s="662"/>
      <c r="L54" s="663">
        <f t="shared" si="3"/>
        <v>0</v>
      </c>
      <c r="M54" s="662"/>
      <c r="N54" s="662"/>
      <c r="O54" s="663">
        <f t="shared" si="4"/>
        <v>0</v>
      </c>
      <c r="P54" s="662"/>
      <c r="Q54" s="464">
        <f>IF(ISBLANK($B54),0,VLOOKUP($B54,Listen!$A$2:$C$44,2,FALSE))</f>
        <v>0</v>
      </c>
      <c r="R54" s="464">
        <f>IF(ISBLANK($B54),0,VLOOKUP($B54,Listen!$A$2:$C$44,3,FALSE))</f>
        <v>0</v>
      </c>
      <c r="S54" s="465">
        <f t="shared" si="7"/>
        <v>0</v>
      </c>
      <c r="T54" s="465">
        <f t="shared" si="7"/>
        <v>0</v>
      </c>
      <c r="U54" s="465">
        <f t="shared" si="7"/>
        <v>0</v>
      </c>
      <c r="V54" s="465">
        <f t="shared" si="7"/>
        <v>0</v>
      </c>
      <c r="W54" s="465">
        <f t="shared" si="7"/>
        <v>0</v>
      </c>
      <c r="X54" s="465">
        <f t="shared" si="7"/>
        <v>0</v>
      </c>
      <c r="Y54" s="465">
        <f t="shared" si="7"/>
        <v>0</v>
      </c>
      <c r="Z54" s="663">
        <f t="shared" si="5"/>
        <v>0</v>
      </c>
      <c r="AA54" s="664">
        <f>IF(C54='Allgemeines+Zusammenfassung'!$B$11,SAV!$O54-SAV!$AB54,HLOOKUP('Allgemeines+Zusammenfassung'!$B$11-1,$AC$4:$AI$300,ROW(C54)-3,FALSE)-$AB54)</f>
        <v>0</v>
      </c>
      <c r="AB54" s="664">
        <f>HLOOKUP('Allgemeines+Zusammenfassung'!$B$11,$AC$4:$AI$300,ROW(C54)-3,FALSE)</f>
        <v>0</v>
      </c>
      <c r="AC54" s="663">
        <f t="shared" si="1"/>
        <v>0</v>
      </c>
      <c r="AD54" s="663">
        <f t="shared" si="9"/>
        <v>0</v>
      </c>
      <c r="AE54" s="663">
        <f t="shared" si="9"/>
        <v>0</v>
      </c>
      <c r="AF54" s="663">
        <f t="shared" si="9"/>
        <v>0</v>
      </c>
      <c r="AG54" s="663">
        <f t="shared" si="8"/>
        <v>0</v>
      </c>
      <c r="AH54" s="663">
        <f t="shared" si="8"/>
        <v>0</v>
      </c>
      <c r="AI54" s="663">
        <f t="shared" si="8"/>
        <v>0</v>
      </c>
      <c r="AJ54" s="469"/>
    </row>
    <row r="55" spans="1:36" s="467" customFormat="1" ht="15" x14ac:dyDescent="0.25">
      <c r="A55" s="462"/>
      <c r="B55" s="462"/>
      <c r="C55" s="463"/>
      <c r="D55" s="662"/>
      <c r="E55" s="662"/>
      <c r="F55" s="662"/>
      <c r="G55" s="662"/>
      <c r="H55" s="662"/>
      <c r="I55" s="662"/>
      <c r="J55" s="662"/>
      <c r="K55" s="662"/>
      <c r="L55" s="663">
        <f t="shared" si="3"/>
        <v>0</v>
      </c>
      <c r="M55" s="662"/>
      <c r="N55" s="662"/>
      <c r="O55" s="663">
        <f t="shared" si="4"/>
        <v>0</v>
      </c>
      <c r="P55" s="662"/>
      <c r="Q55" s="464">
        <f>IF(ISBLANK($B55),0,VLOOKUP($B55,Listen!$A$2:$C$44,2,FALSE))</f>
        <v>0</v>
      </c>
      <c r="R55" s="464">
        <f>IF(ISBLANK($B55),0,VLOOKUP($B55,Listen!$A$2:$C$44,3,FALSE))</f>
        <v>0</v>
      </c>
      <c r="S55" s="465">
        <f t="shared" si="7"/>
        <v>0</v>
      </c>
      <c r="T55" s="465">
        <f t="shared" si="7"/>
        <v>0</v>
      </c>
      <c r="U55" s="465">
        <f t="shared" si="7"/>
        <v>0</v>
      </c>
      <c r="V55" s="465">
        <f t="shared" si="7"/>
        <v>0</v>
      </c>
      <c r="W55" s="465">
        <f t="shared" si="7"/>
        <v>0</v>
      </c>
      <c r="X55" s="465">
        <f t="shared" si="7"/>
        <v>0</v>
      </c>
      <c r="Y55" s="465">
        <f t="shared" si="7"/>
        <v>0</v>
      </c>
      <c r="Z55" s="663">
        <f t="shared" si="5"/>
        <v>0</v>
      </c>
      <c r="AA55" s="664">
        <f>IF(C55='Allgemeines+Zusammenfassung'!$B$11,SAV!$O55-SAV!$AB55,HLOOKUP('Allgemeines+Zusammenfassung'!$B$11-1,$AC$4:$AI$300,ROW(C55)-3,FALSE)-$AB55)</f>
        <v>0</v>
      </c>
      <c r="AB55" s="664">
        <f>HLOOKUP('Allgemeines+Zusammenfassung'!$B$11,$AC$4:$AI$300,ROW(C55)-3,FALSE)</f>
        <v>0</v>
      </c>
      <c r="AC55" s="663">
        <f t="shared" si="1"/>
        <v>0</v>
      </c>
      <c r="AD55" s="663">
        <f t="shared" si="9"/>
        <v>0</v>
      </c>
      <c r="AE55" s="663">
        <f t="shared" si="9"/>
        <v>0</v>
      </c>
      <c r="AF55" s="663">
        <f t="shared" si="9"/>
        <v>0</v>
      </c>
      <c r="AG55" s="663">
        <f t="shared" si="8"/>
        <v>0</v>
      </c>
      <c r="AH55" s="663">
        <f t="shared" si="8"/>
        <v>0</v>
      </c>
      <c r="AI55" s="663">
        <f t="shared" si="8"/>
        <v>0</v>
      </c>
      <c r="AJ55" s="469"/>
    </row>
    <row r="56" spans="1:36" s="467" customFormat="1" ht="15" x14ac:dyDescent="0.25">
      <c r="A56" s="462"/>
      <c r="B56" s="462"/>
      <c r="C56" s="463"/>
      <c r="D56" s="662"/>
      <c r="E56" s="662"/>
      <c r="F56" s="662"/>
      <c r="G56" s="662"/>
      <c r="H56" s="662"/>
      <c r="I56" s="662"/>
      <c r="J56" s="662"/>
      <c r="K56" s="662"/>
      <c r="L56" s="663">
        <f t="shared" si="3"/>
        <v>0</v>
      </c>
      <c r="M56" s="662"/>
      <c r="N56" s="662"/>
      <c r="O56" s="663">
        <f t="shared" si="4"/>
        <v>0</v>
      </c>
      <c r="P56" s="662"/>
      <c r="Q56" s="464">
        <f>IF(ISBLANK($B56),0,VLOOKUP($B56,Listen!$A$2:$C$44,2,FALSE))</f>
        <v>0</v>
      </c>
      <c r="R56" s="464">
        <f>IF(ISBLANK($B56),0,VLOOKUP($B56,Listen!$A$2:$C$44,3,FALSE))</f>
        <v>0</v>
      </c>
      <c r="S56" s="465">
        <f t="shared" si="7"/>
        <v>0</v>
      </c>
      <c r="T56" s="465">
        <f t="shared" si="7"/>
        <v>0</v>
      </c>
      <c r="U56" s="465">
        <f t="shared" si="7"/>
        <v>0</v>
      </c>
      <c r="V56" s="465">
        <f t="shared" si="7"/>
        <v>0</v>
      </c>
      <c r="W56" s="465">
        <f t="shared" si="7"/>
        <v>0</v>
      </c>
      <c r="X56" s="465">
        <f t="shared" si="7"/>
        <v>0</v>
      </c>
      <c r="Y56" s="465">
        <f t="shared" si="7"/>
        <v>0</v>
      </c>
      <c r="Z56" s="663">
        <f t="shared" si="5"/>
        <v>0</v>
      </c>
      <c r="AA56" s="664">
        <f>IF(C56='Allgemeines+Zusammenfassung'!$B$11,SAV!$O56-SAV!$AB56,HLOOKUP('Allgemeines+Zusammenfassung'!$B$11-1,$AC$4:$AI$300,ROW(C56)-3,FALSE)-$AB56)</f>
        <v>0</v>
      </c>
      <c r="AB56" s="664">
        <f>HLOOKUP('Allgemeines+Zusammenfassung'!$B$11,$AC$4:$AI$300,ROW(C56)-3,FALSE)</f>
        <v>0</v>
      </c>
      <c r="AC56" s="663">
        <f t="shared" si="1"/>
        <v>0</v>
      </c>
      <c r="AD56" s="663">
        <f t="shared" si="9"/>
        <v>0</v>
      </c>
      <c r="AE56" s="663">
        <f t="shared" si="9"/>
        <v>0</v>
      </c>
      <c r="AF56" s="663">
        <f t="shared" si="9"/>
        <v>0</v>
      </c>
      <c r="AG56" s="663">
        <f t="shared" si="8"/>
        <v>0</v>
      </c>
      <c r="AH56" s="663">
        <f t="shared" si="8"/>
        <v>0</v>
      </c>
      <c r="AI56" s="663">
        <f t="shared" si="8"/>
        <v>0</v>
      </c>
      <c r="AJ56" s="469"/>
    </row>
    <row r="57" spans="1:36" s="467" customFormat="1" ht="15" x14ac:dyDescent="0.25">
      <c r="A57" s="462"/>
      <c r="B57" s="462"/>
      <c r="C57" s="463"/>
      <c r="D57" s="662"/>
      <c r="E57" s="662"/>
      <c r="F57" s="662"/>
      <c r="G57" s="662"/>
      <c r="H57" s="662"/>
      <c r="I57" s="662"/>
      <c r="J57" s="662"/>
      <c r="K57" s="662"/>
      <c r="L57" s="663">
        <f t="shared" si="3"/>
        <v>0</v>
      </c>
      <c r="M57" s="662"/>
      <c r="N57" s="662"/>
      <c r="O57" s="663">
        <f t="shared" si="4"/>
        <v>0</v>
      </c>
      <c r="P57" s="662"/>
      <c r="Q57" s="464">
        <f>IF(ISBLANK($B57),0,VLOOKUP($B57,Listen!$A$2:$C$44,2,FALSE))</f>
        <v>0</v>
      </c>
      <c r="R57" s="464">
        <f>IF(ISBLANK($B57),0,VLOOKUP($B57,Listen!$A$2:$C$44,3,FALSE))</f>
        <v>0</v>
      </c>
      <c r="S57" s="465">
        <f t="shared" si="7"/>
        <v>0</v>
      </c>
      <c r="T57" s="465">
        <f t="shared" si="7"/>
        <v>0</v>
      </c>
      <c r="U57" s="465">
        <f t="shared" si="7"/>
        <v>0</v>
      </c>
      <c r="V57" s="465">
        <f t="shared" si="7"/>
        <v>0</v>
      </c>
      <c r="W57" s="465">
        <f t="shared" si="7"/>
        <v>0</v>
      </c>
      <c r="X57" s="465">
        <f t="shared" si="7"/>
        <v>0</v>
      </c>
      <c r="Y57" s="465">
        <f t="shared" si="7"/>
        <v>0</v>
      </c>
      <c r="Z57" s="663">
        <f t="shared" si="5"/>
        <v>0</v>
      </c>
      <c r="AA57" s="664">
        <f>IF(C57='Allgemeines+Zusammenfassung'!$B$11,SAV!$O57-SAV!$AB57,HLOOKUP('Allgemeines+Zusammenfassung'!$B$11-1,$AC$4:$AI$300,ROW(C57)-3,FALSE)-$AB57)</f>
        <v>0</v>
      </c>
      <c r="AB57" s="664">
        <f>HLOOKUP('Allgemeines+Zusammenfassung'!$B$11,$AC$4:$AI$300,ROW(C57)-3,FALSE)</f>
        <v>0</v>
      </c>
      <c r="AC57" s="663">
        <f t="shared" si="1"/>
        <v>0</v>
      </c>
      <c r="AD57" s="663">
        <f t="shared" si="9"/>
        <v>0</v>
      </c>
      <c r="AE57" s="663">
        <f t="shared" si="9"/>
        <v>0</v>
      </c>
      <c r="AF57" s="663">
        <f t="shared" si="9"/>
        <v>0</v>
      </c>
      <c r="AG57" s="663">
        <f t="shared" si="8"/>
        <v>0</v>
      </c>
      <c r="AH57" s="663">
        <f t="shared" si="8"/>
        <v>0</v>
      </c>
      <c r="AI57" s="663">
        <f t="shared" si="8"/>
        <v>0</v>
      </c>
      <c r="AJ57" s="469"/>
    </row>
    <row r="58" spans="1:36" s="467" customFormat="1" ht="15" x14ac:dyDescent="0.25">
      <c r="A58" s="462"/>
      <c r="B58" s="462"/>
      <c r="C58" s="463"/>
      <c r="D58" s="662"/>
      <c r="E58" s="662"/>
      <c r="F58" s="662"/>
      <c r="G58" s="662"/>
      <c r="H58" s="662"/>
      <c r="I58" s="662"/>
      <c r="J58" s="662"/>
      <c r="K58" s="662"/>
      <c r="L58" s="663">
        <f t="shared" si="3"/>
        <v>0</v>
      </c>
      <c r="M58" s="662"/>
      <c r="N58" s="662"/>
      <c r="O58" s="663">
        <f t="shared" si="4"/>
        <v>0</v>
      </c>
      <c r="P58" s="662"/>
      <c r="Q58" s="464">
        <f>IF(ISBLANK($B58),0,VLOOKUP($B58,Listen!$A$2:$C$44,2,FALSE))</f>
        <v>0</v>
      </c>
      <c r="R58" s="464">
        <f>IF(ISBLANK($B58),0,VLOOKUP($B58,Listen!$A$2:$C$44,3,FALSE))</f>
        <v>0</v>
      </c>
      <c r="S58" s="465">
        <f t="shared" si="7"/>
        <v>0</v>
      </c>
      <c r="T58" s="465">
        <f t="shared" si="7"/>
        <v>0</v>
      </c>
      <c r="U58" s="465">
        <f t="shared" si="7"/>
        <v>0</v>
      </c>
      <c r="V58" s="465">
        <f t="shared" si="7"/>
        <v>0</v>
      </c>
      <c r="W58" s="465">
        <f t="shared" si="7"/>
        <v>0</v>
      </c>
      <c r="X58" s="465">
        <f t="shared" si="7"/>
        <v>0</v>
      </c>
      <c r="Y58" s="465">
        <f t="shared" si="7"/>
        <v>0</v>
      </c>
      <c r="Z58" s="663">
        <f t="shared" si="5"/>
        <v>0</v>
      </c>
      <c r="AA58" s="664">
        <f>IF(C58='Allgemeines+Zusammenfassung'!$B$11,SAV!$O58-SAV!$AB58,HLOOKUP('Allgemeines+Zusammenfassung'!$B$11-1,$AC$4:$AI$300,ROW(C58)-3,FALSE)-$AB58)</f>
        <v>0</v>
      </c>
      <c r="AB58" s="664">
        <f>HLOOKUP('Allgemeines+Zusammenfassung'!$B$11,$AC$4:$AI$300,ROW(C58)-3,FALSE)</f>
        <v>0</v>
      </c>
      <c r="AC58" s="663">
        <f t="shared" si="1"/>
        <v>0</v>
      </c>
      <c r="AD58" s="663">
        <f t="shared" si="9"/>
        <v>0</v>
      </c>
      <c r="AE58" s="663">
        <f t="shared" si="9"/>
        <v>0</v>
      </c>
      <c r="AF58" s="663">
        <f t="shared" si="9"/>
        <v>0</v>
      </c>
      <c r="AG58" s="663">
        <f t="shared" si="8"/>
        <v>0</v>
      </c>
      <c r="AH58" s="663">
        <f t="shared" si="8"/>
        <v>0</v>
      </c>
      <c r="AI58" s="663">
        <f t="shared" si="8"/>
        <v>0</v>
      </c>
      <c r="AJ58" s="469"/>
    </row>
    <row r="59" spans="1:36" s="467" customFormat="1" ht="15" x14ac:dyDescent="0.25">
      <c r="A59" s="462"/>
      <c r="B59" s="462"/>
      <c r="C59" s="463"/>
      <c r="D59" s="662"/>
      <c r="E59" s="662"/>
      <c r="F59" s="662"/>
      <c r="G59" s="662"/>
      <c r="H59" s="662"/>
      <c r="I59" s="662"/>
      <c r="J59" s="662"/>
      <c r="K59" s="662"/>
      <c r="L59" s="663">
        <f t="shared" si="3"/>
        <v>0</v>
      </c>
      <c r="M59" s="662"/>
      <c r="N59" s="662"/>
      <c r="O59" s="663">
        <f t="shared" si="4"/>
        <v>0</v>
      </c>
      <c r="P59" s="662"/>
      <c r="Q59" s="464">
        <f>IF(ISBLANK($B59),0,VLOOKUP($B59,Listen!$A$2:$C$44,2,FALSE))</f>
        <v>0</v>
      </c>
      <c r="R59" s="464">
        <f>IF(ISBLANK($B59),0,VLOOKUP($B59,Listen!$A$2:$C$44,3,FALSE))</f>
        <v>0</v>
      </c>
      <c r="S59" s="465">
        <f t="shared" si="7"/>
        <v>0</v>
      </c>
      <c r="T59" s="465">
        <f t="shared" si="7"/>
        <v>0</v>
      </c>
      <c r="U59" s="465">
        <f t="shared" si="7"/>
        <v>0</v>
      </c>
      <c r="V59" s="465">
        <f t="shared" si="7"/>
        <v>0</v>
      </c>
      <c r="W59" s="465">
        <f t="shared" si="7"/>
        <v>0</v>
      </c>
      <c r="X59" s="465">
        <f t="shared" si="7"/>
        <v>0</v>
      </c>
      <c r="Y59" s="465">
        <f t="shared" si="7"/>
        <v>0</v>
      </c>
      <c r="Z59" s="663">
        <f t="shared" si="5"/>
        <v>0</v>
      </c>
      <c r="AA59" s="664">
        <f>IF(C59='Allgemeines+Zusammenfassung'!$B$11,SAV!$O59-SAV!$AB59,HLOOKUP('Allgemeines+Zusammenfassung'!$B$11-1,$AC$4:$AI$300,ROW(C59)-3,FALSE)-$AB59)</f>
        <v>0</v>
      </c>
      <c r="AB59" s="664">
        <f>HLOOKUP('Allgemeines+Zusammenfassung'!$B$11,$AC$4:$AI$300,ROW(C59)-3,FALSE)</f>
        <v>0</v>
      </c>
      <c r="AC59" s="663">
        <f t="shared" si="1"/>
        <v>0</v>
      </c>
      <c r="AD59" s="663">
        <f t="shared" si="9"/>
        <v>0</v>
      </c>
      <c r="AE59" s="663">
        <f t="shared" si="9"/>
        <v>0</v>
      </c>
      <c r="AF59" s="663">
        <f t="shared" si="9"/>
        <v>0</v>
      </c>
      <c r="AG59" s="663">
        <f t="shared" si="8"/>
        <v>0</v>
      </c>
      <c r="AH59" s="663">
        <f t="shared" si="8"/>
        <v>0</v>
      </c>
      <c r="AI59" s="663">
        <f t="shared" si="8"/>
        <v>0</v>
      </c>
      <c r="AJ59" s="469"/>
    </row>
    <row r="60" spans="1:36" s="467" customFormat="1" ht="15" x14ac:dyDescent="0.25">
      <c r="A60" s="462"/>
      <c r="B60" s="462"/>
      <c r="C60" s="463"/>
      <c r="D60" s="662"/>
      <c r="E60" s="662"/>
      <c r="F60" s="662"/>
      <c r="G60" s="662"/>
      <c r="H60" s="662"/>
      <c r="I60" s="662"/>
      <c r="J60" s="662"/>
      <c r="K60" s="662"/>
      <c r="L60" s="663">
        <f t="shared" si="3"/>
        <v>0</v>
      </c>
      <c r="M60" s="662"/>
      <c r="N60" s="662"/>
      <c r="O60" s="663">
        <f t="shared" si="4"/>
        <v>0</v>
      </c>
      <c r="P60" s="662"/>
      <c r="Q60" s="464">
        <f>IF(ISBLANK($B60),0,VLOOKUP($B60,Listen!$A$2:$C$44,2,FALSE))</f>
        <v>0</v>
      </c>
      <c r="R60" s="464">
        <f>IF(ISBLANK($B60),0,VLOOKUP($B60,Listen!$A$2:$C$44,3,FALSE))</f>
        <v>0</v>
      </c>
      <c r="S60" s="465">
        <f t="shared" si="7"/>
        <v>0</v>
      </c>
      <c r="T60" s="465">
        <f t="shared" si="7"/>
        <v>0</v>
      </c>
      <c r="U60" s="465">
        <f t="shared" si="7"/>
        <v>0</v>
      </c>
      <c r="V60" s="465">
        <f t="shared" si="7"/>
        <v>0</v>
      </c>
      <c r="W60" s="465">
        <f t="shared" si="7"/>
        <v>0</v>
      </c>
      <c r="X60" s="465">
        <f t="shared" si="7"/>
        <v>0</v>
      </c>
      <c r="Y60" s="465">
        <f t="shared" si="7"/>
        <v>0</v>
      </c>
      <c r="Z60" s="663">
        <f t="shared" si="5"/>
        <v>0</v>
      </c>
      <c r="AA60" s="664">
        <f>IF(C60='Allgemeines+Zusammenfassung'!$B$11,SAV!$O60-SAV!$AB60,HLOOKUP('Allgemeines+Zusammenfassung'!$B$11-1,$AC$4:$AI$300,ROW(C60)-3,FALSE)-$AB60)</f>
        <v>0</v>
      </c>
      <c r="AB60" s="664">
        <f>HLOOKUP('Allgemeines+Zusammenfassung'!$B$11,$AC$4:$AI$300,ROW(C60)-3,FALSE)</f>
        <v>0</v>
      </c>
      <c r="AC60" s="663">
        <f t="shared" si="1"/>
        <v>0</v>
      </c>
      <c r="AD60" s="663">
        <f t="shared" si="9"/>
        <v>0</v>
      </c>
      <c r="AE60" s="663">
        <f t="shared" si="9"/>
        <v>0</v>
      </c>
      <c r="AF60" s="663">
        <f t="shared" si="9"/>
        <v>0</v>
      </c>
      <c r="AG60" s="663">
        <f t="shared" si="8"/>
        <v>0</v>
      </c>
      <c r="AH60" s="663">
        <f t="shared" si="8"/>
        <v>0</v>
      </c>
      <c r="AI60" s="663">
        <f t="shared" si="8"/>
        <v>0</v>
      </c>
      <c r="AJ60" s="469"/>
    </row>
    <row r="61" spans="1:36" s="467" customFormat="1" ht="15" x14ac:dyDescent="0.25">
      <c r="A61" s="462"/>
      <c r="B61" s="462"/>
      <c r="C61" s="463"/>
      <c r="D61" s="662"/>
      <c r="E61" s="662"/>
      <c r="F61" s="662"/>
      <c r="G61" s="662"/>
      <c r="H61" s="662"/>
      <c r="I61" s="662"/>
      <c r="J61" s="662"/>
      <c r="K61" s="662"/>
      <c r="L61" s="663">
        <f t="shared" si="3"/>
        <v>0</v>
      </c>
      <c r="M61" s="662"/>
      <c r="N61" s="662"/>
      <c r="O61" s="663">
        <f t="shared" si="4"/>
        <v>0</v>
      </c>
      <c r="P61" s="662"/>
      <c r="Q61" s="464">
        <f>IF(ISBLANK($B61),0,VLOOKUP($B61,Listen!$A$2:$C$44,2,FALSE))</f>
        <v>0</v>
      </c>
      <c r="R61" s="464">
        <f>IF(ISBLANK($B61),0,VLOOKUP($B61,Listen!$A$2:$C$44,3,FALSE))</f>
        <v>0</v>
      </c>
      <c r="S61" s="465">
        <f t="shared" si="7"/>
        <v>0</v>
      </c>
      <c r="T61" s="465">
        <f t="shared" si="7"/>
        <v>0</v>
      </c>
      <c r="U61" s="465">
        <f t="shared" si="7"/>
        <v>0</v>
      </c>
      <c r="V61" s="465">
        <f t="shared" si="7"/>
        <v>0</v>
      </c>
      <c r="W61" s="465">
        <f t="shared" si="7"/>
        <v>0</v>
      </c>
      <c r="X61" s="465">
        <f t="shared" si="7"/>
        <v>0</v>
      </c>
      <c r="Y61" s="465">
        <f t="shared" si="7"/>
        <v>0</v>
      </c>
      <c r="Z61" s="663">
        <f t="shared" si="5"/>
        <v>0</v>
      </c>
      <c r="AA61" s="664">
        <f>IF(C61='Allgemeines+Zusammenfassung'!$B$11,SAV!$O61-SAV!$AB61,HLOOKUP('Allgemeines+Zusammenfassung'!$B$11-1,$AC$4:$AI$300,ROW(C61)-3,FALSE)-$AB61)</f>
        <v>0</v>
      </c>
      <c r="AB61" s="664">
        <f>HLOOKUP('Allgemeines+Zusammenfassung'!$B$11,$AC$4:$AI$300,ROW(C61)-3,FALSE)</f>
        <v>0</v>
      </c>
      <c r="AC61" s="663">
        <f t="shared" si="1"/>
        <v>0</v>
      </c>
      <c r="AD61" s="663">
        <f t="shared" si="9"/>
        <v>0</v>
      </c>
      <c r="AE61" s="663">
        <f t="shared" si="9"/>
        <v>0</v>
      </c>
      <c r="AF61" s="663">
        <f t="shared" si="9"/>
        <v>0</v>
      </c>
      <c r="AG61" s="663">
        <f t="shared" si="8"/>
        <v>0</v>
      </c>
      <c r="AH61" s="663">
        <f t="shared" si="8"/>
        <v>0</v>
      </c>
      <c r="AI61" s="663">
        <f t="shared" si="8"/>
        <v>0</v>
      </c>
      <c r="AJ61" s="469"/>
    </row>
    <row r="62" spans="1:36" s="467" customFormat="1" ht="15" x14ac:dyDescent="0.25">
      <c r="A62" s="462"/>
      <c r="B62" s="462"/>
      <c r="C62" s="463"/>
      <c r="D62" s="662"/>
      <c r="E62" s="662"/>
      <c r="F62" s="662"/>
      <c r="G62" s="662"/>
      <c r="H62" s="662"/>
      <c r="I62" s="662"/>
      <c r="J62" s="662"/>
      <c r="K62" s="662"/>
      <c r="L62" s="663">
        <f t="shared" si="3"/>
        <v>0</v>
      </c>
      <c r="M62" s="662"/>
      <c r="N62" s="662"/>
      <c r="O62" s="663">
        <f t="shared" si="4"/>
        <v>0</v>
      </c>
      <c r="P62" s="662"/>
      <c r="Q62" s="464">
        <f>IF(ISBLANK($B62),0,VLOOKUP($B62,Listen!$A$2:$C$44,2,FALSE))</f>
        <v>0</v>
      </c>
      <c r="R62" s="464">
        <f>IF(ISBLANK($B62),0,VLOOKUP($B62,Listen!$A$2:$C$44,3,FALSE))</f>
        <v>0</v>
      </c>
      <c r="S62" s="465">
        <f t="shared" si="7"/>
        <v>0</v>
      </c>
      <c r="T62" s="465">
        <f t="shared" si="7"/>
        <v>0</v>
      </c>
      <c r="U62" s="465">
        <f t="shared" si="7"/>
        <v>0</v>
      </c>
      <c r="V62" s="465">
        <f t="shared" si="7"/>
        <v>0</v>
      </c>
      <c r="W62" s="465">
        <f t="shared" si="7"/>
        <v>0</v>
      </c>
      <c r="X62" s="465">
        <f t="shared" si="7"/>
        <v>0</v>
      </c>
      <c r="Y62" s="465">
        <f t="shared" si="7"/>
        <v>0</v>
      </c>
      <c r="Z62" s="663">
        <f t="shared" si="5"/>
        <v>0</v>
      </c>
      <c r="AA62" s="664">
        <f>IF(C62='Allgemeines+Zusammenfassung'!$B$11,SAV!$O62-SAV!$AB62,HLOOKUP('Allgemeines+Zusammenfassung'!$B$11-1,$AC$4:$AI$300,ROW(C62)-3,FALSE)-$AB62)</f>
        <v>0</v>
      </c>
      <c r="AB62" s="664">
        <f>HLOOKUP('Allgemeines+Zusammenfassung'!$B$11,$AC$4:$AI$300,ROW(C62)-3,FALSE)</f>
        <v>0</v>
      </c>
      <c r="AC62" s="663">
        <f t="shared" si="1"/>
        <v>0</v>
      </c>
      <c r="AD62" s="663">
        <f t="shared" si="9"/>
        <v>0</v>
      </c>
      <c r="AE62" s="663">
        <f t="shared" si="9"/>
        <v>0</v>
      </c>
      <c r="AF62" s="663">
        <f t="shared" si="9"/>
        <v>0</v>
      </c>
      <c r="AG62" s="663">
        <f t="shared" si="8"/>
        <v>0</v>
      </c>
      <c r="AH62" s="663">
        <f t="shared" si="8"/>
        <v>0</v>
      </c>
      <c r="AI62" s="663">
        <f t="shared" si="8"/>
        <v>0</v>
      </c>
      <c r="AJ62" s="469"/>
    </row>
    <row r="63" spans="1:36" s="467" customFormat="1" ht="15" x14ac:dyDescent="0.25">
      <c r="A63" s="462"/>
      <c r="B63" s="462"/>
      <c r="C63" s="463"/>
      <c r="D63" s="662"/>
      <c r="E63" s="662"/>
      <c r="F63" s="662"/>
      <c r="G63" s="662"/>
      <c r="H63" s="662"/>
      <c r="I63" s="662"/>
      <c r="J63" s="662"/>
      <c r="K63" s="662"/>
      <c r="L63" s="663">
        <f t="shared" si="3"/>
        <v>0</v>
      </c>
      <c r="M63" s="662"/>
      <c r="N63" s="662"/>
      <c r="O63" s="663">
        <f t="shared" si="4"/>
        <v>0</v>
      </c>
      <c r="P63" s="662"/>
      <c r="Q63" s="464">
        <f>IF(ISBLANK($B63),0,VLOOKUP($B63,Listen!$A$2:$C$44,2,FALSE))</f>
        <v>0</v>
      </c>
      <c r="R63" s="464">
        <f>IF(ISBLANK($B63),0,VLOOKUP($B63,Listen!$A$2:$C$44,3,FALSE))</f>
        <v>0</v>
      </c>
      <c r="S63" s="465">
        <f t="shared" si="7"/>
        <v>0</v>
      </c>
      <c r="T63" s="465">
        <f t="shared" si="7"/>
        <v>0</v>
      </c>
      <c r="U63" s="465">
        <f t="shared" si="7"/>
        <v>0</v>
      </c>
      <c r="V63" s="465">
        <f t="shared" si="7"/>
        <v>0</v>
      </c>
      <c r="W63" s="465">
        <f t="shared" si="7"/>
        <v>0</v>
      </c>
      <c r="X63" s="465">
        <f t="shared" si="7"/>
        <v>0</v>
      </c>
      <c r="Y63" s="465">
        <f t="shared" si="7"/>
        <v>0</v>
      </c>
      <c r="Z63" s="663">
        <f t="shared" si="5"/>
        <v>0</v>
      </c>
      <c r="AA63" s="664">
        <f>IF(C63='Allgemeines+Zusammenfassung'!$B$11,SAV!$O63-SAV!$AB63,HLOOKUP('Allgemeines+Zusammenfassung'!$B$11-1,$AC$4:$AI$300,ROW(C63)-3,FALSE)-$AB63)</f>
        <v>0</v>
      </c>
      <c r="AB63" s="664">
        <f>HLOOKUP('Allgemeines+Zusammenfassung'!$B$11,$AC$4:$AI$300,ROW(C63)-3,FALSE)</f>
        <v>0</v>
      </c>
      <c r="AC63" s="663">
        <f t="shared" si="1"/>
        <v>0</v>
      </c>
      <c r="AD63" s="663">
        <f t="shared" si="9"/>
        <v>0</v>
      </c>
      <c r="AE63" s="663">
        <f t="shared" si="9"/>
        <v>0</v>
      </c>
      <c r="AF63" s="663">
        <f t="shared" si="9"/>
        <v>0</v>
      </c>
      <c r="AG63" s="663">
        <f t="shared" si="8"/>
        <v>0</v>
      </c>
      <c r="AH63" s="663">
        <f t="shared" si="8"/>
        <v>0</v>
      </c>
      <c r="AI63" s="663">
        <f t="shared" si="8"/>
        <v>0</v>
      </c>
      <c r="AJ63" s="469"/>
    </row>
    <row r="64" spans="1:36" s="467" customFormat="1" ht="15" x14ac:dyDescent="0.25">
      <c r="A64" s="462"/>
      <c r="B64" s="462"/>
      <c r="C64" s="463"/>
      <c r="D64" s="662"/>
      <c r="E64" s="662"/>
      <c r="F64" s="662"/>
      <c r="G64" s="662"/>
      <c r="H64" s="662"/>
      <c r="I64" s="662"/>
      <c r="J64" s="662"/>
      <c r="K64" s="662"/>
      <c r="L64" s="663">
        <f t="shared" si="3"/>
        <v>0</v>
      </c>
      <c r="M64" s="662"/>
      <c r="N64" s="662"/>
      <c r="O64" s="663">
        <f t="shared" si="4"/>
        <v>0</v>
      </c>
      <c r="P64" s="662"/>
      <c r="Q64" s="464">
        <f>IF(ISBLANK($B64),0,VLOOKUP($B64,Listen!$A$2:$C$44,2,FALSE))</f>
        <v>0</v>
      </c>
      <c r="R64" s="464">
        <f>IF(ISBLANK($B64),0,VLOOKUP($B64,Listen!$A$2:$C$44,3,FALSE))</f>
        <v>0</v>
      </c>
      <c r="S64" s="465">
        <f t="shared" si="7"/>
        <v>0</v>
      </c>
      <c r="T64" s="465">
        <f t="shared" si="7"/>
        <v>0</v>
      </c>
      <c r="U64" s="465">
        <f t="shared" si="7"/>
        <v>0</v>
      </c>
      <c r="V64" s="465">
        <f t="shared" si="7"/>
        <v>0</v>
      </c>
      <c r="W64" s="465">
        <f t="shared" si="7"/>
        <v>0</v>
      </c>
      <c r="X64" s="465">
        <f t="shared" si="7"/>
        <v>0</v>
      </c>
      <c r="Y64" s="465">
        <f t="shared" si="7"/>
        <v>0</v>
      </c>
      <c r="Z64" s="663">
        <f t="shared" si="5"/>
        <v>0</v>
      </c>
      <c r="AA64" s="664">
        <f>IF(C64='Allgemeines+Zusammenfassung'!$B$11,SAV!$O64-SAV!$AB64,HLOOKUP('Allgemeines+Zusammenfassung'!$B$11-1,$AC$4:$AI$300,ROW(C64)-3,FALSE)-$AB64)</f>
        <v>0</v>
      </c>
      <c r="AB64" s="664">
        <f>HLOOKUP('Allgemeines+Zusammenfassung'!$B$11,$AC$4:$AI$300,ROW(C64)-3,FALSE)</f>
        <v>0</v>
      </c>
      <c r="AC64" s="663">
        <f t="shared" si="1"/>
        <v>0</v>
      </c>
      <c r="AD64" s="663">
        <f t="shared" si="9"/>
        <v>0</v>
      </c>
      <c r="AE64" s="663">
        <f t="shared" si="9"/>
        <v>0</v>
      </c>
      <c r="AF64" s="663">
        <f t="shared" si="9"/>
        <v>0</v>
      </c>
      <c r="AG64" s="663">
        <f t="shared" si="8"/>
        <v>0</v>
      </c>
      <c r="AH64" s="663">
        <f t="shared" si="8"/>
        <v>0</v>
      </c>
      <c r="AI64" s="663">
        <f t="shared" si="8"/>
        <v>0</v>
      </c>
      <c r="AJ64" s="469"/>
    </row>
    <row r="65" spans="1:36" s="467" customFormat="1" ht="15" x14ac:dyDescent="0.25">
      <c r="A65" s="462"/>
      <c r="B65" s="462"/>
      <c r="C65" s="463"/>
      <c r="D65" s="662"/>
      <c r="E65" s="662"/>
      <c r="F65" s="662"/>
      <c r="G65" s="662"/>
      <c r="H65" s="662"/>
      <c r="I65" s="662"/>
      <c r="J65" s="662"/>
      <c r="K65" s="662"/>
      <c r="L65" s="663">
        <f t="shared" si="3"/>
        <v>0</v>
      </c>
      <c r="M65" s="662"/>
      <c r="N65" s="662"/>
      <c r="O65" s="663">
        <f t="shared" si="4"/>
        <v>0</v>
      </c>
      <c r="P65" s="662"/>
      <c r="Q65" s="464">
        <f>IF(ISBLANK($B65),0,VLOOKUP($B65,Listen!$A$2:$C$44,2,FALSE))</f>
        <v>0</v>
      </c>
      <c r="R65" s="464">
        <f>IF(ISBLANK($B65),0,VLOOKUP($B65,Listen!$A$2:$C$44,3,FALSE))</f>
        <v>0</v>
      </c>
      <c r="S65" s="465">
        <f t="shared" si="7"/>
        <v>0</v>
      </c>
      <c r="T65" s="465">
        <f t="shared" si="7"/>
        <v>0</v>
      </c>
      <c r="U65" s="465">
        <f t="shared" si="7"/>
        <v>0</v>
      </c>
      <c r="V65" s="465">
        <f t="shared" si="7"/>
        <v>0</v>
      </c>
      <c r="W65" s="465">
        <f t="shared" si="7"/>
        <v>0</v>
      </c>
      <c r="X65" s="465">
        <f t="shared" si="7"/>
        <v>0</v>
      </c>
      <c r="Y65" s="465">
        <f t="shared" si="7"/>
        <v>0</v>
      </c>
      <c r="Z65" s="663">
        <f t="shared" si="5"/>
        <v>0</v>
      </c>
      <c r="AA65" s="664">
        <f>IF(C65='Allgemeines+Zusammenfassung'!$B$11,SAV!$O65-SAV!$AB65,HLOOKUP('Allgemeines+Zusammenfassung'!$B$11-1,$AC$4:$AI$300,ROW(C65)-3,FALSE)-$AB65)</f>
        <v>0</v>
      </c>
      <c r="AB65" s="664">
        <f>HLOOKUP('Allgemeines+Zusammenfassung'!$B$11,$AC$4:$AI$300,ROW(C65)-3,FALSE)</f>
        <v>0</v>
      </c>
      <c r="AC65" s="663">
        <f t="shared" si="1"/>
        <v>0</v>
      </c>
      <c r="AD65" s="663">
        <f t="shared" si="9"/>
        <v>0</v>
      </c>
      <c r="AE65" s="663">
        <f t="shared" si="9"/>
        <v>0</v>
      </c>
      <c r="AF65" s="663">
        <f t="shared" si="9"/>
        <v>0</v>
      </c>
      <c r="AG65" s="663">
        <f t="shared" si="8"/>
        <v>0</v>
      </c>
      <c r="AH65" s="663">
        <f t="shared" si="8"/>
        <v>0</v>
      </c>
      <c r="AI65" s="663">
        <f t="shared" si="8"/>
        <v>0</v>
      </c>
      <c r="AJ65" s="469"/>
    </row>
    <row r="66" spans="1:36" s="467" customFormat="1" ht="15" x14ac:dyDescent="0.25">
      <c r="A66" s="462"/>
      <c r="B66" s="462"/>
      <c r="C66" s="463"/>
      <c r="D66" s="662"/>
      <c r="E66" s="662"/>
      <c r="F66" s="662"/>
      <c r="G66" s="662"/>
      <c r="H66" s="662"/>
      <c r="I66" s="662"/>
      <c r="J66" s="662"/>
      <c r="K66" s="662"/>
      <c r="L66" s="663">
        <f t="shared" si="3"/>
        <v>0</v>
      </c>
      <c r="M66" s="662"/>
      <c r="N66" s="662"/>
      <c r="O66" s="663">
        <f t="shared" si="4"/>
        <v>0</v>
      </c>
      <c r="P66" s="662"/>
      <c r="Q66" s="464">
        <f>IF(ISBLANK($B66),0,VLOOKUP($B66,Listen!$A$2:$C$44,2,FALSE))</f>
        <v>0</v>
      </c>
      <c r="R66" s="464">
        <f>IF(ISBLANK($B66),0,VLOOKUP($B66,Listen!$A$2:$C$44,3,FALSE))</f>
        <v>0</v>
      </c>
      <c r="S66" s="465">
        <f t="shared" si="7"/>
        <v>0</v>
      </c>
      <c r="T66" s="465">
        <f t="shared" si="7"/>
        <v>0</v>
      </c>
      <c r="U66" s="465">
        <f t="shared" si="7"/>
        <v>0</v>
      </c>
      <c r="V66" s="465">
        <f t="shared" si="7"/>
        <v>0</v>
      </c>
      <c r="W66" s="465">
        <f t="shared" si="7"/>
        <v>0</v>
      </c>
      <c r="X66" s="465">
        <f t="shared" si="7"/>
        <v>0</v>
      </c>
      <c r="Y66" s="465">
        <f t="shared" si="7"/>
        <v>0</v>
      </c>
      <c r="Z66" s="663">
        <f t="shared" si="5"/>
        <v>0</v>
      </c>
      <c r="AA66" s="664">
        <f>IF(C66='Allgemeines+Zusammenfassung'!$B$11,SAV!$O66-SAV!$AB66,HLOOKUP('Allgemeines+Zusammenfassung'!$B$11-1,$AC$4:$AI$300,ROW(C66)-3,FALSE)-$AB66)</f>
        <v>0</v>
      </c>
      <c r="AB66" s="664">
        <f>HLOOKUP('Allgemeines+Zusammenfassung'!$B$11,$AC$4:$AI$300,ROW(C66)-3,FALSE)</f>
        <v>0</v>
      </c>
      <c r="AC66" s="663">
        <f t="shared" si="1"/>
        <v>0</v>
      </c>
      <c r="AD66" s="663">
        <f t="shared" si="9"/>
        <v>0</v>
      </c>
      <c r="AE66" s="663">
        <f t="shared" si="9"/>
        <v>0</v>
      </c>
      <c r="AF66" s="663">
        <f t="shared" si="9"/>
        <v>0</v>
      </c>
      <c r="AG66" s="663">
        <f t="shared" si="8"/>
        <v>0</v>
      </c>
      <c r="AH66" s="663">
        <f t="shared" si="8"/>
        <v>0</v>
      </c>
      <c r="AI66" s="663">
        <f t="shared" si="8"/>
        <v>0</v>
      </c>
      <c r="AJ66" s="469"/>
    </row>
    <row r="67" spans="1:36" s="467" customFormat="1" ht="15" x14ac:dyDescent="0.25">
      <c r="A67" s="462"/>
      <c r="B67" s="462"/>
      <c r="C67" s="463"/>
      <c r="D67" s="662"/>
      <c r="E67" s="662"/>
      <c r="F67" s="662"/>
      <c r="G67" s="662"/>
      <c r="H67" s="662"/>
      <c r="I67" s="662"/>
      <c r="J67" s="662"/>
      <c r="K67" s="662"/>
      <c r="L67" s="663">
        <f t="shared" si="3"/>
        <v>0</v>
      </c>
      <c r="M67" s="662"/>
      <c r="N67" s="662"/>
      <c r="O67" s="663">
        <f t="shared" si="4"/>
        <v>0</v>
      </c>
      <c r="P67" s="662"/>
      <c r="Q67" s="464">
        <f>IF(ISBLANK($B67),0,VLOOKUP($B67,Listen!$A$2:$C$44,2,FALSE))</f>
        <v>0</v>
      </c>
      <c r="R67" s="464">
        <f>IF(ISBLANK($B67),0,VLOOKUP($B67,Listen!$A$2:$C$44,3,FALSE))</f>
        <v>0</v>
      </c>
      <c r="S67" s="465">
        <f t="shared" si="7"/>
        <v>0</v>
      </c>
      <c r="T67" s="465">
        <f t="shared" si="7"/>
        <v>0</v>
      </c>
      <c r="U67" s="465">
        <f t="shared" si="7"/>
        <v>0</v>
      </c>
      <c r="V67" s="465">
        <f t="shared" si="7"/>
        <v>0</v>
      </c>
      <c r="W67" s="465">
        <f t="shared" si="7"/>
        <v>0</v>
      </c>
      <c r="X67" s="465">
        <f t="shared" si="7"/>
        <v>0</v>
      </c>
      <c r="Y67" s="465">
        <f t="shared" si="7"/>
        <v>0</v>
      </c>
      <c r="Z67" s="663">
        <f t="shared" si="5"/>
        <v>0</v>
      </c>
      <c r="AA67" s="664">
        <f>IF(C67='Allgemeines+Zusammenfassung'!$B$11,SAV!$O67-SAV!$AB67,HLOOKUP('Allgemeines+Zusammenfassung'!$B$11-1,$AC$4:$AI$300,ROW(C67)-3,FALSE)-$AB67)</f>
        <v>0</v>
      </c>
      <c r="AB67" s="664">
        <f>HLOOKUP('Allgemeines+Zusammenfassung'!$B$11,$AC$4:$AI$300,ROW(C67)-3,FALSE)</f>
        <v>0</v>
      </c>
      <c r="AC67" s="663">
        <f t="shared" si="1"/>
        <v>0</v>
      </c>
      <c r="AD67" s="663">
        <f t="shared" si="9"/>
        <v>0</v>
      </c>
      <c r="AE67" s="663">
        <f t="shared" si="9"/>
        <v>0</v>
      </c>
      <c r="AF67" s="663">
        <f t="shared" si="9"/>
        <v>0</v>
      </c>
      <c r="AG67" s="663">
        <f t="shared" si="8"/>
        <v>0</v>
      </c>
      <c r="AH67" s="663">
        <f t="shared" si="8"/>
        <v>0</v>
      </c>
      <c r="AI67" s="663">
        <f t="shared" si="8"/>
        <v>0</v>
      </c>
      <c r="AJ67" s="469"/>
    </row>
    <row r="68" spans="1:36" s="467" customFormat="1" ht="15" x14ac:dyDescent="0.25">
      <c r="A68" s="462"/>
      <c r="B68" s="462"/>
      <c r="C68" s="463"/>
      <c r="D68" s="662"/>
      <c r="E68" s="662"/>
      <c r="F68" s="662"/>
      <c r="G68" s="662"/>
      <c r="H68" s="662"/>
      <c r="I68" s="662"/>
      <c r="J68" s="662"/>
      <c r="K68" s="662"/>
      <c r="L68" s="663">
        <f t="shared" si="3"/>
        <v>0</v>
      </c>
      <c r="M68" s="662"/>
      <c r="N68" s="662"/>
      <c r="O68" s="663">
        <f t="shared" si="4"/>
        <v>0</v>
      </c>
      <c r="P68" s="662"/>
      <c r="Q68" s="464">
        <f>IF(ISBLANK($B68),0,VLOOKUP($B68,Listen!$A$2:$C$44,2,FALSE))</f>
        <v>0</v>
      </c>
      <c r="R68" s="464">
        <f>IF(ISBLANK($B68),0,VLOOKUP($B68,Listen!$A$2:$C$44,3,FALSE))</f>
        <v>0</v>
      </c>
      <c r="S68" s="465">
        <f t="shared" si="7"/>
        <v>0</v>
      </c>
      <c r="T68" s="465">
        <f t="shared" si="7"/>
        <v>0</v>
      </c>
      <c r="U68" s="465">
        <f t="shared" si="7"/>
        <v>0</v>
      </c>
      <c r="V68" s="465">
        <f t="shared" si="7"/>
        <v>0</v>
      </c>
      <c r="W68" s="465">
        <f t="shared" si="7"/>
        <v>0</v>
      </c>
      <c r="X68" s="465">
        <f t="shared" si="7"/>
        <v>0</v>
      </c>
      <c r="Y68" s="465">
        <f t="shared" si="7"/>
        <v>0</v>
      </c>
      <c r="Z68" s="663">
        <f t="shared" si="5"/>
        <v>0</v>
      </c>
      <c r="AA68" s="664">
        <f>IF(C68='Allgemeines+Zusammenfassung'!$B$11,SAV!$O68-SAV!$AB68,HLOOKUP('Allgemeines+Zusammenfassung'!$B$11-1,$AC$4:$AI$300,ROW(C68)-3,FALSE)-$AB68)</f>
        <v>0</v>
      </c>
      <c r="AB68" s="664">
        <f>HLOOKUP('Allgemeines+Zusammenfassung'!$B$11,$AC$4:$AI$300,ROW(C68)-3,FALSE)</f>
        <v>0</v>
      </c>
      <c r="AC68" s="663">
        <f t="shared" si="1"/>
        <v>0</v>
      </c>
      <c r="AD68" s="663">
        <f t="shared" si="9"/>
        <v>0</v>
      </c>
      <c r="AE68" s="663">
        <f t="shared" si="9"/>
        <v>0</v>
      </c>
      <c r="AF68" s="663">
        <f t="shared" si="9"/>
        <v>0</v>
      </c>
      <c r="AG68" s="663">
        <f t="shared" si="8"/>
        <v>0</v>
      </c>
      <c r="AH68" s="663">
        <f t="shared" si="8"/>
        <v>0</v>
      </c>
      <c r="AI68" s="663">
        <f t="shared" si="8"/>
        <v>0</v>
      </c>
      <c r="AJ68" s="469"/>
    </row>
    <row r="69" spans="1:36" s="467" customFormat="1" ht="15" x14ac:dyDescent="0.25">
      <c r="A69" s="462"/>
      <c r="B69" s="462"/>
      <c r="C69" s="463"/>
      <c r="D69" s="662"/>
      <c r="E69" s="662"/>
      <c r="F69" s="662"/>
      <c r="G69" s="662"/>
      <c r="H69" s="662"/>
      <c r="I69" s="662"/>
      <c r="J69" s="662"/>
      <c r="K69" s="662"/>
      <c r="L69" s="663">
        <f t="shared" si="3"/>
        <v>0</v>
      </c>
      <c r="M69" s="662"/>
      <c r="N69" s="662"/>
      <c r="O69" s="663">
        <f t="shared" si="4"/>
        <v>0</v>
      </c>
      <c r="P69" s="662"/>
      <c r="Q69" s="464">
        <f>IF(ISBLANK($B69),0,VLOOKUP($B69,Listen!$A$2:$C$44,2,FALSE))</f>
        <v>0</v>
      </c>
      <c r="R69" s="464">
        <f>IF(ISBLANK($B69),0,VLOOKUP($B69,Listen!$A$2:$C$44,3,FALSE))</f>
        <v>0</v>
      </c>
      <c r="S69" s="465">
        <f t="shared" si="7"/>
        <v>0</v>
      </c>
      <c r="T69" s="465">
        <f t="shared" si="7"/>
        <v>0</v>
      </c>
      <c r="U69" s="465">
        <f t="shared" si="7"/>
        <v>0</v>
      </c>
      <c r="V69" s="465">
        <f t="shared" si="7"/>
        <v>0</v>
      </c>
      <c r="W69" s="465">
        <f t="shared" si="7"/>
        <v>0</v>
      </c>
      <c r="X69" s="465">
        <f t="shared" si="7"/>
        <v>0</v>
      </c>
      <c r="Y69" s="465">
        <f t="shared" si="7"/>
        <v>0</v>
      </c>
      <c r="Z69" s="663">
        <f t="shared" si="5"/>
        <v>0</v>
      </c>
      <c r="AA69" s="664">
        <f>IF(C69='Allgemeines+Zusammenfassung'!$B$11,SAV!$O69-SAV!$AB69,HLOOKUP('Allgemeines+Zusammenfassung'!$B$11-1,$AC$4:$AI$300,ROW(C69)-3,FALSE)-$AB69)</f>
        <v>0</v>
      </c>
      <c r="AB69" s="664">
        <f>HLOOKUP('Allgemeines+Zusammenfassung'!$B$11,$AC$4:$AI$300,ROW(C69)-3,FALSE)</f>
        <v>0</v>
      </c>
      <c r="AC69" s="663">
        <f t="shared" ref="AC69:AC132" si="10">IF(OR($C69=0,$O69=0),0,IF($C69&lt;=AC$4,$O69-$O69/S69*(AC$4-$C69+1),0))</f>
        <v>0</v>
      </c>
      <c r="AD69" s="663">
        <f t="shared" si="9"/>
        <v>0</v>
      </c>
      <c r="AE69" s="663">
        <f t="shared" si="9"/>
        <v>0</v>
      </c>
      <c r="AF69" s="663">
        <f t="shared" si="9"/>
        <v>0</v>
      </c>
      <c r="AG69" s="663">
        <f t="shared" si="8"/>
        <v>0</v>
      </c>
      <c r="AH69" s="663">
        <f t="shared" si="8"/>
        <v>0</v>
      </c>
      <c r="AI69" s="663">
        <f t="shared" si="8"/>
        <v>0</v>
      </c>
      <c r="AJ69" s="469"/>
    </row>
    <row r="70" spans="1:36" s="467" customFormat="1" ht="15" x14ac:dyDescent="0.25">
      <c r="A70" s="462"/>
      <c r="B70" s="462"/>
      <c r="C70" s="463"/>
      <c r="D70" s="662"/>
      <c r="E70" s="662"/>
      <c r="F70" s="662"/>
      <c r="G70" s="662"/>
      <c r="H70" s="662"/>
      <c r="I70" s="662"/>
      <c r="J70" s="662"/>
      <c r="K70" s="662"/>
      <c r="L70" s="663">
        <f t="shared" ref="L70:L133" si="11">SUM(D70,E70,G70,H70,J70)-SUM(F70,I70,K70)</f>
        <v>0</v>
      </c>
      <c r="M70" s="662"/>
      <c r="N70" s="662"/>
      <c r="O70" s="663">
        <f t="shared" ref="O70:O133" si="12">L70-M70-N70</f>
        <v>0</v>
      </c>
      <c r="P70" s="662"/>
      <c r="Q70" s="464">
        <f>IF(ISBLANK($B70),0,VLOOKUP($B70,Listen!$A$2:$C$44,2,FALSE))</f>
        <v>0</v>
      </c>
      <c r="R70" s="464">
        <f>IF(ISBLANK($B70),0,VLOOKUP($B70,Listen!$A$2:$C$44,3,FALSE))</f>
        <v>0</v>
      </c>
      <c r="S70" s="465">
        <f t="shared" si="7"/>
        <v>0</v>
      </c>
      <c r="T70" s="465">
        <f t="shared" si="7"/>
        <v>0</v>
      </c>
      <c r="U70" s="465">
        <f t="shared" si="7"/>
        <v>0</v>
      </c>
      <c r="V70" s="465">
        <f t="shared" si="7"/>
        <v>0</v>
      </c>
      <c r="W70" s="465">
        <f t="shared" si="7"/>
        <v>0</v>
      </c>
      <c r="X70" s="465">
        <f t="shared" si="7"/>
        <v>0</v>
      </c>
      <c r="Y70" s="465">
        <f t="shared" si="7"/>
        <v>0</v>
      </c>
      <c r="Z70" s="663">
        <f t="shared" ref="Z70:Z133" si="13">AB70+AA70</f>
        <v>0</v>
      </c>
      <c r="AA70" s="664">
        <f>IF(C70='Allgemeines+Zusammenfassung'!$B$11,SAV!$O70-SAV!$AB70,HLOOKUP('Allgemeines+Zusammenfassung'!$B$11-1,$AC$4:$AI$300,ROW(C70)-3,FALSE)-$AB70)</f>
        <v>0</v>
      </c>
      <c r="AB70" s="664">
        <f>HLOOKUP('Allgemeines+Zusammenfassung'!$B$11,$AC$4:$AI$300,ROW(C70)-3,FALSE)</f>
        <v>0</v>
      </c>
      <c r="AC70" s="663">
        <f t="shared" si="10"/>
        <v>0</v>
      </c>
      <c r="AD70" s="663">
        <f t="shared" si="9"/>
        <v>0</v>
      </c>
      <c r="AE70" s="663">
        <f t="shared" si="9"/>
        <v>0</v>
      </c>
      <c r="AF70" s="663">
        <f t="shared" si="9"/>
        <v>0</v>
      </c>
      <c r="AG70" s="663">
        <f t="shared" si="8"/>
        <v>0</v>
      </c>
      <c r="AH70" s="663">
        <f t="shared" si="8"/>
        <v>0</v>
      </c>
      <c r="AI70" s="663">
        <f t="shared" si="8"/>
        <v>0</v>
      </c>
      <c r="AJ70" s="469"/>
    </row>
    <row r="71" spans="1:36" s="467" customFormat="1" ht="15" x14ac:dyDescent="0.25">
      <c r="A71" s="462"/>
      <c r="B71" s="462"/>
      <c r="C71" s="463"/>
      <c r="D71" s="662"/>
      <c r="E71" s="662"/>
      <c r="F71" s="662"/>
      <c r="G71" s="662"/>
      <c r="H71" s="662"/>
      <c r="I71" s="662"/>
      <c r="J71" s="662"/>
      <c r="K71" s="662"/>
      <c r="L71" s="663">
        <f t="shared" si="11"/>
        <v>0</v>
      </c>
      <c r="M71" s="662"/>
      <c r="N71" s="662"/>
      <c r="O71" s="663">
        <f t="shared" si="12"/>
        <v>0</v>
      </c>
      <c r="P71" s="662"/>
      <c r="Q71" s="464">
        <f>IF(ISBLANK($B71),0,VLOOKUP($B71,Listen!$A$2:$C$44,2,FALSE))</f>
        <v>0</v>
      </c>
      <c r="R71" s="464">
        <f>IF(ISBLANK($B71),0,VLOOKUP($B71,Listen!$A$2:$C$44,3,FALSE))</f>
        <v>0</v>
      </c>
      <c r="S71" s="465">
        <f t="shared" si="7"/>
        <v>0</v>
      </c>
      <c r="T71" s="465">
        <f t="shared" si="7"/>
        <v>0</v>
      </c>
      <c r="U71" s="465">
        <f t="shared" si="7"/>
        <v>0</v>
      </c>
      <c r="V71" s="465">
        <f t="shared" si="7"/>
        <v>0</v>
      </c>
      <c r="W71" s="465">
        <f t="shared" si="7"/>
        <v>0</v>
      </c>
      <c r="X71" s="465">
        <f t="shared" si="7"/>
        <v>0</v>
      </c>
      <c r="Y71" s="465">
        <f t="shared" si="7"/>
        <v>0</v>
      </c>
      <c r="Z71" s="663">
        <f t="shared" si="13"/>
        <v>0</v>
      </c>
      <c r="AA71" s="664">
        <f>IF(C71='Allgemeines+Zusammenfassung'!$B$11,SAV!$O71-SAV!$AB71,HLOOKUP('Allgemeines+Zusammenfassung'!$B$11-1,$AC$4:$AI$300,ROW(C71)-3,FALSE)-$AB71)</f>
        <v>0</v>
      </c>
      <c r="AB71" s="664">
        <f>HLOOKUP('Allgemeines+Zusammenfassung'!$B$11,$AC$4:$AI$300,ROW(C71)-3,FALSE)</f>
        <v>0</v>
      </c>
      <c r="AC71" s="663">
        <f t="shared" si="10"/>
        <v>0</v>
      </c>
      <c r="AD71" s="663">
        <f t="shared" si="9"/>
        <v>0</v>
      </c>
      <c r="AE71" s="663">
        <f t="shared" si="9"/>
        <v>0</v>
      </c>
      <c r="AF71" s="663">
        <f t="shared" si="9"/>
        <v>0</v>
      </c>
      <c r="AG71" s="663">
        <f t="shared" si="8"/>
        <v>0</v>
      </c>
      <c r="AH71" s="663">
        <f t="shared" si="8"/>
        <v>0</v>
      </c>
      <c r="AI71" s="663">
        <f t="shared" si="8"/>
        <v>0</v>
      </c>
      <c r="AJ71" s="469"/>
    </row>
    <row r="72" spans="1:36" s="467" customFormat="1" ht="15" x14ac:dyDescent="0.25">
      <c r="A72" s="462"/>
      <c r="B72" s="462"/>
      <c r="C72" s="463"/>
      <c r="D72" s="662"/>
      <c r="E72" s="662"/>
      <c r="F72" s="662"/>
      <c r="G72" s="662"/>
      <c r="H72" s="662"/>
      <c r="I72" s="662"/>
      <c r="J72" s="662"/>
      <c r="K72" s="662"/>
      <c r="L72" s="663">
        <f t="shared" si="11"/>
        <v>0</v>
      </c>
      <c r="M72" s="662"/>
      <c r="N72" s="662"/>
      <c r="O72" s="663">
        <f t="shared" si="12"/>
        <v>0</v>
      </c>
      <c r="P72" s="662"/>
      <c r="Q72" s="464">
        <f>IF(ISBLANK($B72),0,VLOOKUP($B72,Listen!$A$2:$C$44,2,FALSE))</f>
        <v>0</v>
      </c>
      <c r="R72" s="464">
        <f>IF(ISBLANK($B72),0,VLOOKUP($B72,Listen!$A$2:$C$44,3,FALSE))</f>
        <v>0</v>
      </c>
      <c r="S72" s="465">
        <f t="shared" si="7"/>
        <v>0</v>
      </c>
      <c r="T72" s="465">
        <f t="shared" si="7"/>
        <v>0</v>
      </c>
      <c r="U72" s="465">
        <f t="shared" si="7"/>
        <v>0</v>
      </c>
      <c r="V72" s="465">
        <f t="shared" si="7"/>
        <v>0</v>
      </c>
      <c r="W72" s="465">
        <f t="shared" si="7"/>
        <v>0</v>
      </c>
      <c r="X72" s="465">
        <f t="shared" si="7"/>
        <v>0</v>
      </c>
      <c r="Y72" s="465">
        <f t="shared" si="7"/>
        <v>0</v>
      </c>
      <c r="Z72" s="663">
        <f t="shared" si="13"/>
        <v>0</v>
      </c>
      <c r="AA72" s="664">
        <f>IF(C72='Allgemeines+Zusammenfassung'!$B$11,SAV!$O72-SAV!$AB72,HLOOKUP('Allgemeines+Zusammenfassung'!$B$11-1,$AC$4:$AI$300,ROW(C72)-3,FALSE)-$AB72)</f>
        <v>0</v>
      </c>
      <c r="AB72" s="664">
        <f>HLOOKUP('Allgemeines+Zusammenfassung'!$B$11,$AC$4:$AI$300,ROW(C72)-3,FALSE)</f>
        <v>0</v>
      </c>
      <c r="AC72" s="663">
        <f t="shared" si="10"/>
        <v>0</v>
      </c>
      <c r="AD72" s="663">
        <f t="shared" si="9"/>
        <v>0</v>
      </c>
      <c r="AE72" s="663">
        <f t="shared" si="9"/>
        <v>0</v>
      </c>
      <c r="AF72" s="663">
        <f t="shared" si="9"/>
        <v>0</v>
      </c>
      <c r="AG72" s="663">
        <f t="shared" si="8"/>
        <v>0</v>
      </c>
      <c r="AH72" s="663">
        <f t="shared" si="8"/>
        <v>0</v>
      </c>
      <c r="AI72" s="663">
        <f t="shared" si="8"/>
        <v>0</v>
      </c>
      <c r="AJ72" s="469"/>
    </row>
    <row r="73" spans="1:36" s="467" customFormat="1" ht="15" x14ac:dyDescent="0.25">
      <c r="A73" s="462"/>
      <c r="B73" s="462"/>
      <c r="C73" s="463"/>
      <c r="D73" s="662"/>
      <c r="E73" s="662"/>
      <c r="F73" s="662"/>
      <c r="G73" s="662"/>
      <c r="H73" s="662"/>
      <c r="I73" s="662"/>
      <c r="J73" s="662"/>
      <c r="K73" s="662"/>
      <c r="L73" s="663">
        <f t="shared" si="11"/>
        <v>0</v>
      </c>
      <c r="M73" s="662"/>
      <c r="N73" s="662"/>
      <c r="O73" s="663">
        <f t="shared" si="12"/>
        <v>0</v>
      </c>
      <c r="P73" s="662"/>
      <c r="Q73" s="464">
        <f>IF(ISBLANK($B73),0,VLOOKUP($B73,Listen!$A$2:$C$44,2,FALSE))</f>
        <v>0</v>
      </c>
      <c r="R73" s="464">
        <f>IF(ISBLANK($B73),0,VLOOKUP($B73,Listen!$A$2:$C$44,3,FALSE))</f>
        <v>0</v>
      </c>
      <c r="S73" s="465">
        <f t="shared" si="7"/>
        <v>0</v>
      </c>
      <c r="T73" s="465">
        <f t="shared" si="7"/>
        <v>0</v>
      </c>
      <c r="U73" s="465">
        <f t="shared" si="7"/>
        <v>0</v>
      </c>
      <c r="V73" s="465">
        <f t="shared" si="7"/>
        <v>0</v>
      </c>
      <c r="W73" s="465">
        <f t="shared" si="7"/>
        <v>0</v>
      </c>
      <c r="X73" s="465">
        <f t="shared" si="7"/>
        <v>0</v>
      </c>
      <c r="Y73" s="465">
        <f t="shared" si="7"/>
        <v>0</v>
      </c>
      <c r="Z73" s="663">
        <f t="shared" si="13"/>
        <v>0</v>
      </c>
      <c r="AA73" s="664">
        <f>IF(C73='Allgemeines+Zusammenfassung'!$B$11,SAV!$O73-SAV!$AB73,HLOOKUP('Allgemeines+Zusammenfassung'!$B$11-1,$AC$4:$AI$300,ROW(C73)-3,FALSE)-$AB73)</f>
        <v>0</v>
      </c>
      <c r="AB73" s="664">
        <f>HLOOKUP('Allgemeines+Zusammenfassung'!$B$11,$AC$4:$AI$300,ROW(C73)-3,FALSE)</f>
        <v>0</v>
      </c>
      <c r="AC73" s="663">
        <f t="shared" si="10"/>
        <v>0</v>
      </c>
      <c r="AD73" s="663">
        <f t="shared" si="9"/>
        <v>0</v>
      </c>
      <c r="AE73" s="663">
        <f t="shared" si="9"/>
        <v>0</v>
      </c>
      <c r="AF73" s="663">
        <f t="shared" si="9"/>
        <v>0</v>
      </c>
      <c r="AG73" s="663">
        <f t="shared" si="8"/>
        <v>0</v>
      </c>
      <c r="AH73" s="663">
        <f t="shared" si="8"/>
        <v>0</v>
      </c>
      <c r="AI73" s="663">
        <f t="shared" si="8"/>
        <v>0</v>
      </c>
      <c r="AJ73" s="469"/>
    </row>
    <row r="74" spans="1:36" s="467" customFormat="1" ht="15" x14ac:dyDescent="0.25">
      <c r="A74" s="462"/>
      <c r="B74" s="462"/>
      <c r="C74" s="463"/>
      <c r="D74" s="662"/>
      <c r="E74" s="662"/>
      <c r="F74" s="662"/>
      <c r="G74" s="662"/>
      <c r="H74" s="662"/>
      <c r="I74" s="662"/>
      <c r="J74" s="662"/>
      <c r="K74" s="662"/>
      <c r="L74" s="663">
        <f t="shared" si="11"/>
        <v>0</v>
      </c>
      <c r="M74" s="662"/>
      <c r="N74" s="662"/>
      <c r="O74" s="663">
        <f t="shared" si="12"/>
        <v>0</v>
      </c>
      <c r="P74" s="662"/>
      <c r="Q74" s="464">
        <f>IF(ISBLANK($B74),0,VLOOKUP($B74,Listen!$A$2:$C$44,2,FALSE))</f>
        <v>0</v>
      </c>
      <c r="R74" s="464">
        <f>IF(ISBLANK($B74),0,VLOOKUP($B74,Listen!$A$2:$C$44,3,FALSE))</f>
        <v>0</v>
      </c>
      <c r="S74" s="465">
        <f t="shared" si="7"/>
        <v>0</v>
      </c>
      <c r="T74" s="465">
        <f t="shared" si="7"/>
        <v>0</v>
      </c>
      <c r="U74" s="465">
        <f t="shared" si="7"/>
        <v>0</v>
      </c>
      <c r="V74" s="465">
        <f t="shared" ref="T74:Y116" si="14">$Q74</f>
        <v>0</v>
      </c>
      <c r="W74" s="465">
        <f t="shared" si="14"/>
        <v>0</v>
      </c>
      <c r="X74" s="465">
        <f t="shared" si="14"/>
        <v>0</v>
      </c>
      <c r="Y74" s="465">
        <f t="shared" si="14"/>
        <v>0</v>
      </c>
      <c r="Z74" s="663">
        <f t="shared" si="13"/>
        <v>0</v>
      </c>
      <c r="AA74" s="664">
        <f>IF(C74='Allgemeines+Zusammenfassung'!$B$11,SAV!$O74-SAV!$AB74,HLOOKUP('Allgemeines+Zusammenfassung'!$B$11-1,$AC$4:$AI$300,ROW(C74)-3,FALSE)-$AB74)</f>
        <v>0</v>
      </c>
      <c r="AB74" s="664">
        <f>HLOOKUP('Allgemeines+Zusammenfassung'!$B$11,$AC$4:$AI$300,ROW(C74)-3,FALSE)</f>
        <v>0</v>
      </c>
      <c r="AC74" s="663">
        <f t="shared" si="10"/>
        <v>0</v>
      </c>
      <c r="AD74" s="663">
        <f t="shared" si="9"/>
        <v>0</v>
      </c>
      <c r="AE74" s="663">
        <f t="shared" si="9"/>
        <v>0</v>
      </c>
      <c r="AF74" s="663">
        <f t="shared" si="9"/>
        <v>0</v>
      </c>
      <c r="AG74" s="663">
        <f t="shared" si="8"/>
        <v>0</v>
      </c>
      <c r="AH74" s="663">
        <f t="shared" si="8"/>
        <v>0</v>
      </c>
      <c r="AI74" s="663">
        <f t="shared" si="8"/>
        <v>0</v>
      </c>
      <c r="AJ74" s="469"/>
    </row>
    <row r="75" spans="1:36" s="467" customFormat="1" ht="15" x14ac:dyDescent="0.25">
      <c r="A75" s="462"/>
      <c r="B75" s="462"/>
      <c r="C75" s="463"/>
      <c r="D75" s="662"/>
      <c r="E75" s="662"/>
      <c r="F75" s="662"/>
      <c r="G75" s="662"/>
      <c r="H75" s="662"/>
      <c r="I75" s="662"/>
      <c r="J75" s="662"/>
      <c r="K75" s="662"/>
      <c r="L75" s="663">
        <f t="shared" si="11"/>
        <v>0</v>
      </c>
      <c r="M75" s="662"/>
      <c r="N75" s="662"/>
      <c r="O75" s="663">
        <f t="shared" si="12"/>
        <v>0</v>
      </c>
      <c r="P75" s="662"/>
      <c r="Q75" s="464">
        <f>IF(ISBLANK($B75),0,VLOOKUP($B75,Listen!$A$2:$C$44,2,FALSE))</f>
        <v>0</v>
      </c>
      <c r="R75" s="464">
        <f>IF(ISBLANK($B75),0,VLOOKUP($B75,Listen!$A$2:$C$44,3,FALSE))</f>
        <v>0</v>
      </c>
      <c r="S75" s="465">
        <f t="shared" ref="S75:S138" si="15">$Q75</f>
        <v>0</v>
      </c>
      <c r="T75" s="465">
        <f t="shared" si="14"/>
        <v>0</v>
      </c>
      <c r="U75" s="465">
        <f t="shared" si="14"/>
        <v>0</v>
      </c>
      <c r="V75" s="465">
        <f t="shared" si="14"/>
        <v>0</v>
      </c>
      <c r="W75" s="465">
        <f t="shared" si="14"/>
        <v>0</v>
      </c>
      <c r="X75" s="465">
        <f t="shared" si="14"/>
        <v>0</v>
      </c>
      <c r="Y75" s="465">
        <f t="shared" si="14"/>
        <v>0</v>
      </c>
      <c r="Z75" s="663">
        <f t="shared" si="13"/>
        <v>0</v>
      </c>
      <c r="AA75" s="664">
        <f>IF(C75='Allgemeines+Zusammenfassung'!$B$11,SAV!$O75-SAV!$AB75,HLOOKUP('Allgemeines+Zusammenfassung'!$B$11-1,$AC$4:$AI$300,ROW(C75)-3,FALSE)-$AB75)</f>
        <v>0</v>
      </c>
      <c r="AB75" s="664">
        <f>HLOOKUP('Allgemeines+Zusammenfassung'!$B$11,$AC$4:$AI$300,ROW(C75)-3,FALSE)</f>
        <v>0</v>
      </c>
      <c r="AC75" s="663">
        <f t="shared" si="10"/>
        <v>0</v>
      </c>
      <c r="AD75" s="663">
        <f t="shared" si="9"/>
        <v>0</v>
      </c>
      <c r="AE75" s="663">
        <f t="shared" si="9"/>
        <v>0</v>
      </c>
      <c r="AF75" s="663">
        <f t="shared" si="9"/>
        <v>0</v>
      </c>
      <c r="AG75" s="663">
        <f t="shared" si="8"/>
        <v>0</v>
      </c>
      <c r="AH75" s="663">
        <f t="shared" si="8"/>
        <v>0</v>
      </c>
      <c r="AI75" s="663">
        <f t="shared" si="8"/>
        <v>0</v>
      </c>
      <c r="AJ75" s="469"/>
    </row>
    <row r="76" spans="1:36" s="467" customFormat="1" ht="15" x14ac:dyDescent="0.25">
      <c r="A76" s="462"/>
      <c r="B76" s="462"/>
      <c r="C76" s="463"/>
      <c r="D76" s="662"/>
      <c r="E76" s="662"/>
      <c r="F76" s="662"/>
      <c r="G76" s="662"/>
      <c r="H76" s="662"/>
      <c r="I76" s="662"/>
      <c r="J76" s="662"/>
      <c r="K76" s="662"/>
      <c r="L76" s="663">
        <f t="shared" si="11"/>
        <v>0</v>
      </c>
      <c r="M76" s="662"/>
      <c r="N76" s="662"/>
      <c r="O76" s="663">
        <f t="shared" si="12"/>
        <v>0</v>
      </c>
      <c r="P76" s="662"/>
      <c r="Q76" s="464">
        <f>IF(ISBLANK($B76),0,VLOOKUP($B76,Listen!$A$2:$C$44,2,FALSE))</f>
        <v>0</v>
      </c>
      <c r="R76" s="464">
        <f>IF(ISBLANK($B76),0,VLOOKUP($B76,Listen!$A$2:$C$44,3,FALSE))</f>
        <v>0</v>
      </c>
      <c r="S76" s="465">
        <f t="shared" si="15"/>
        <v>0</v>
      </c>
      <c r="T76" s="465">
        <f t="shared" si="14"/>
        <v>0</v>
      </c>
      <c r="U76" s="465">
        <f t="shared" si="14"/>
        <v>0</v>
      </c>
      <c r="V76" s="465">
        <f t="shared" si="14"/>
        <v>0</v>
      </c>
      <c r="W76" s="465">
        <f t="shared" si="14"/>
        <v>0</v>
      </c>
      <c r="X76" s="465">
        <f t="shared" si="14"/>
        <v>0</v>
      </c>
      <c r="Y76" s="465">
        <f t="shared" si="14"/>
        <v>0</v>
      </c>
      <c r="Z76" s="663">
        <f t="shared" si="13"/>
        <v>0</v>
      </c>
      <c r="AA76" s="664">
        <f>IF(C76='Allgemeines+Zusammenfassung'!$B$11,SAV!$O76-SAV!$AB76,HLOOKUP('Allgemeines+Zusammenfassung'!$B$11-1,$AC$4:$AI$300,ROW(C76)-3,FALSE)-$AB76)</f>
        <v>0</v>
      </c>
      <c r="AB76" s="664">
        <f>HLOOKUP('Allgemeines+Zusammenfassung'!$B$11,$AC$4:$AI$300,ROW(C76)-3,FALSE)</f>
        <v>0</v>
      </c>
      <c r="AC76" s="663">
        <f t="shared" si="10"/>
        <v>0</v>
      </c>
      <c r="AD76" s="663">
        <f t="shared" si="9"/>
        <v>0</v>
      </c>
      <c r="AE76" s="663">
        <f t="shared" si="9"/>
        <v>0</v>
      </c>
      <c r="AF76" s="663">
        <f t="shared" si="9"/>
        <v>0</v>
      </c>
      <c r="AG76" s="663">
        <f t="shared" si="8"/>
        <v>0</v>
      </c>
      <c r="AH76" s="663">
        <f t="shared" si="8"/>
        <v>0</v>
      </c>
      <c r="AI76" s="663">
        <f t="shared" si="8"/>
        <v>0</v>
      </c>
      <c r="AJ76" s="469"/>
    </row>
    <row r="77" spans="1:36" s="467" customFormat="1" ht="15" x14ac:dyDescent="0.25">
      <c r="A77" s="462"/>
      <c r="B77" s="462"/>
      <c r="C77" s="463"/>
      <c r="D77" s="662"/>
      <c r="E77" s="662"/>
      <c r="F77" s="662"/>
      <c r="G77" s="662"/>
      <c r="H77" s="662"/>
      <c r="I77" s="662"/>
      <c r="J77" s="662"/>
      <c r="K77" s="662"/>
      <c r="L77" s="663">
        <f t="shared" si="11"/>
        <v>0</v>
      </c>
      <c r="M77" s="662"/>
      <c r="N77" s="662"/>
      <c r="O77" s="663">
        <f t="shared" si="12"/>
        <v>0</v>
      </c>
      <c r="P77" s="662"/>
      <c r="Q77" s="464">
        <f>IF(ISBLANK($B77),0,VLOOKUP($B77,Listen!$A$2:$C$44,2,FALSE))</f>
        <v>0</v>
      </c>
      <c r="R77" s="464">
        <f>IF(ISBLANK($B77),0,VLOOKUP($B77,Listen!$A$2:$C$44,3,FALSE))</f>
        <v>0</v>
      </c>
      <c r="S77" s="465">
        <f t="shared" si="15"/>
        <v>0</v>
      </c>
      <c r="T77" s="465">
        <f t="shared" si="14"/>
        <v>0</v>
      </c>
      <c r="U77" s="465">
        <f t="shared" si="14"/>
        <v>0</v>
      </c>
      <c r="V77" s="465">
        <f t="shared" si="14"/>
        <v>0</v>
      </c>
      <c r="W77" s="465">
        <f t="shared" si="14"/>
        <v>0</v>
      </c>
      <c r="X77" s="465">
        <f t="shared" si="14"/>
        <v>0</v>
      </c>
      <c r="Y77" s="465">
        <f t="shared" si="14"/>
        <v>0</v>
      </c>
      <c r="Z77" s="663">
        <f t="shared" si="13"/>
        <v>0</v>
      </c>
      <c r="AA77" s="664">
        <f>IF(C77='Allgemeines+Zusammenfassung'!$B$11,SAV!$O77-SAV!$AB77,HLOOKUP('Allgemeines+Zusammenfassung'!$B$11-1,$AC$4:$AI$300,ROW(C77)-3,FALSE)-$AB77)</f>
        <v>0</v>
      </c>
      <c r="AB77" s="664">
        <f>HLOOKUP('Allgemeines+Zusammenfassung'!$B$11,$AC$4:$AI$300,ROW(C77)-3,FALSE)</f>
        <v>0</v>
      </c>
      <c r="AC77" s="663">
        <f t="shared" si="10"/>
        <v>0</v>
      </c>
      <c r="AD77" s="663">
        <f t="shared" si="9"/>
        <v>0</v>
      </c>
      <c r="AE77" s="663">
        <f t="shared" si="9"/>
        <v>0</v>
      </c>
      <c r="AF77" s="663">
        <f t="shared" si="9"/>
        <v>0</v>
      </c>
      <c r="AG77" s="663">
        <f t="shared" si="8"/>
        <v>0</v>
      </c>
      <c r="AH77" s="663">
        <f t="shared" si="8"/>
        <v>0</v>
      </c>
      <c r="AI77" s="663">
        <f t="shared" si="8"/>
        <v>0</v>
      </c>
      <c r="AJ77" s="469"/>
    </row>
    <row r="78" spans="1:36" s="467" customFormat="1" ht="15" x14ac:dyDescent="0.25">
      <c r="A78" s="462"/>
      <c r="B78" s="462"/>
      <c r="C78" s="463"/>
      <c r="D78" s="662"/>
      <c r="E78" s="662"/>
      <c r="F78" s="662"/>
      <c r="G78" s="662"/>
      <c r="H78" s="662"/>
      <c r="I78" s="662"/>
      <c r="J78" s="662"/>
      <c r="K78" s="662"/>
      <c r="L78" s="663">
        <f t="shared" si="11"/>
        <v>0</v>
      </c>
      <c r="M78" s="662"/>
      <c r="N78" s="662"/>
      <c r="O78" s="663">
        <f t="shared" si="12"/>
        <v>0</v>
      </c>
      <c r="P78" s="662"/>
      <c r="Q78" s="464">
        <f>IF(ISBLANK($B78),0,VLOOKUP($B78,Listen!$A$2:$C$44,2,FALSE))</f>
        <v>0</v>
      </c>
      <c r="R78" s="464">
        <f>IF(ISBLANK($B78),0,VLOOKUP($B78,Listen!$A$2:$C$44,3,FALSE))</f>
        <v>0</v>
      </c>
      <c r="S78" s="465">
        <f t="shared" si="15"/>
        <v>0</v>
      </c>
      <c r="T78" s="465">
        <f t="shared" si="14"/>
        <v>0</v>
      </c>
      <c r="U78" s="465">
        <f t="shared" si="14"/>
        <v>0</v>
      </c>
      <c r="V78" s="465">
        <f t="shared" si="14"/>
        <v>0</v>
      </c>
      <c r="W78" s="465">
        <f t="shared" si="14"/>
        <v>0</v>
      </c>
      <c r="X78" s="465">
        <f t="shared" si="14"/>
        <v>0</v>
      </c>
      <c r="Y78" s="465">
        <f t="shared" si="14"/>
        <v>0</v>
      </c>
      <c r="Z78" s="663">
        <f t="shared" si="13"/>
        <v>0</v>
      </c>
      <c r="AA78" s="664">
        <f>IF(C78='Allgemeines+Zusammenfassung'!$B$11,SAV!$O78-SAV!$AB78,HLOOKUP('Allgemeines+Zusammenfassung'!$B$11-1,$AC$4:$AI$300,ROW(C78)-3,FALSE)-$AB78)</f>
        <v>0</v>
      </c>
      <c r="AB78" s="664">
        <f>HLOOKUP('Allgemeines+Zusammenfassung'!$B$11,$AC$4:$AI$300,ROW(C78)-3,FALSE)</f>
        <v>0</v>
      </c>
      <c r="AC78" s="663">
        <f t="shared" si="10"/>
        <v>0</v>
      </c>
      <c r="AD78" s="663">
        <f t="shared" si="9"/>
        <v>0</v>
      </c>
      <c r="AE78" s="663">
        <f t="shared" si="9"/>
        <v>0</v>
      </c>
      <c r="AF78" s="663">
        <f t="shared" si="9"/>
        <v>0</v>
      </c>
      <c r="AG78" s="663">
        <f t="shared" si="8"/>
        <v>0</v>
      </c>
      <c r="AH78" s="663">
        <f t="shared" si="8"/>
        <v>0</v>
      </c>
      <c r="AI78" s="663">
        <f t="shared" si="8"/>
        <v>0</v>
      </c>
      <c r="AJ78" s="469"/>
    </row>
    <row r="79" spans="1:36" s="467" customFormat="1" ht="15" x14ac:dyDescent="0.25">
      <c r="A79" s="462"/>
      <c r="B79" s="462"/>
      <c r="C79" s="463"/>
      <c r="D79" s="662"/>
      <c r="E79" s="662"/>
      <c r="F79" s="662"/>
      <c r="G79" s="662"/>
      <c r="H79" s="662"/>
      <c r="I79" s="662"/>
      <c r="J79" s="662"/>
      <c r="K79" s="662"/>
      <c r="L79" s="663">
        <f t="shared" si="11"/>
        <v>0</v>
      </c>
      <c r="M79" s="662"/>
      <c r="N79" s="662"/>
      <c r="O79" s="663">
        <f t="shared" si="12"/>
        <v>0</v>
      </c>
      <c r="P79" s="662"/>
      <c r="Q79" s="464">
        <f>IF(ISBLANK($B79),0,VLOOKUP($B79,Listen!$A$2:$C$44,2,FALSE))</f>
        <v>0</v>
      </c>
      <c r="R79" s="464">
        <f>IF(ISBLANK($B79),0,VLOOKUP($B79,Listen!$A$2:$C$44,3,FALSE))</f>
        <v>0</v>
      </c>
      <c r="S79" s="465">
        <f t="shared" si="15"/>
        <v>0</v>
      </c>
      <c r="T79" s="465">
        <f t="shared" si="14"/>
        <v>0</v>
      </c>
      <c r="U79" s="465">
        <f t="shared" si="14"/>
        <v>0</v>
      </c>
      <c r="V79" s="465">
        <f t="shared" si="14"/>
        <v>0</v>
      </c>
      <c r="W79" s="465">
        <f t="shared" si="14"/>
        <v>0</v>
      </c>
      <c r="X79" s="465">
        <f t="shared" si="14"/>
        <v>0</v>
      </c>
      <c r="Y79" s="465">
        <f t="shared" si="14"/>
        <v>0</v>
      </c>
      <c r="Z79" s="663">
        <f t="shared" si="13"/>
        <v>0</v>
      </c>
      <c r="AA79" s="664">
        <f>IF(C79='Allgemeines+Zusammenfassung'!$B$11,SAV!$O79-SAV!$AB79,HLOOKUP('Allgemeines+Zusammenfassung'!$B$11-1,$AC$4:$AI$300,ROW(C79)-3,FALSE)-$AB79)</f>
        <v>0</v>
      </c>
      <c r="AB79" s="664">
        <f>HLOOKUP('Allgemeines+Zusammenfassung'!$B$11,$AC$4:$AI$300,ROW(C79)-3,FALSE)</f>
        <v>0</v>
      </c>
      <c r="AC79" s="663">
        <f t="shared" si="10"/>
        <v>0</v>
      </c>
      <c r="AD79" s="663">
        <f t="shared" si="9"/>
        <v>0</v>
      </c>
      <c r="AE79" s="663">
        <f t="shared" si="9"/>
        <v>0</v>
      </c>
      <c r="AF79" s="663">
        <f t="shared" si="9"/>
        <v>0</v>
      </c>
      <c r="AG79" s="663">
        <f t="shared" si="8"/>
        <v>0</v>
      </c>
      <c r="AH79" s="663">
        <f t="shared" si="8"/>
        <v>0</v>
      </c>
      <c r="AI79" s="663">
        <f t="shared" si="8"/>
        <v>0</v>
      </c>
      <c r="AJ79" s="469"/>
    </row>
    <row r="80" spans="1:36" s="467" customFormat="1" ht="15" x14ac:dyDescent="0.25">
      <c r="A80" s="462"/>
      <c r="B80" s="462"/>
      <c r="C80" s="463"/>
      <c r="D80" s="662"/>
      <c r="E80" s="662"/>
      <c r="F80" s="662"/>
      <c r="G80" s="662"/>
      <c r="H80" s="662"/>
      <c r="I80" s="662"/>
      <c r="J80" s="662"/>
      <c r="K80" s="662"/>
      <c r="L80" s="663">
        <f t="shared" si="11"/>
        <v>0</v>
      </c>
      <c r="M80" s="662"/>
      <c r="N80" s="662"/>
      <c r="O80" s="663">
        <f t="shared" si="12"/>
        <v>0</v>
      </c>
      <c r="P80" s="662"/>
      <c r="Q80" s="464">
        <f>IF(ISBLANK($B80),0,VLOOKUP($B80,Listen!$A$2:$C$44,2,FALSE))</f>
        <v>0</v>
      </c>
      <c r="R80" s="464">
        <f>IF(ISBLANK($B80),0,VLOOKUP($B80,Listen!$A$2:$C$44,3,FALSE))</f>
        <v>0</v>
      </c>
      <c r="S80" s="465">
        <f t="shared" si="15"/>
        <v>0</v>
      </c>
      <c r="T80" s="465">
        <f t="shared" si="14"/>
        <v>0</v>
      </c>
      <c r="U80" s="465">
        <f t="shared" si="14"/>
        <v>0</v>
      </c>
      <c r="V80" s="465">
        <f t="shared" si="14"/>
        <v>0</v>
      </c>
      <c r="W80" s="465">
        <f t="shared" si="14"/>
        <v>0</v>
      </c>
      <c r="X80" s="465">
        <f t="shared" si="14"/>
        <v>0</v>
      </c>
      <c r="Y80" s="465">
        <f t="shared" si="14"/>
        <v>0</v>
      </c>
      <c r="Z80" s="663">
        <f t="shared" si="13"/>
        <v>0</v>
      </c>
      <c r="AA80" s="664">
        <f>IF(C80='Allgemeines+Zusammenfassung'!$B$11,SAV!$O80-SAV!$AB80,HLOOKUP('Allgemeines+Zusammenfassung'!$B$11-1,$AC$4:$AI$300,ROW(C80)-3,FALSE)-$AB80)</f>
        <v>0</v>
      </c>
      <c r="AB80" s="664">
        <f>HLOOKUP('Allgemeines+Zusammenfassung'!$B$11,$AC$4:$AI$300,ROW(C80)-3,FALSE)</f>
        <v>0</v>
      </c>
      <c r="AC80" s="663">
        <f t="shared" si="10"/>
        <v>0</v>
      </c>
      <c r="AD80" s="663">
        <f t="shared" si="9"/>
        <v>0</v>
      </c>
      <c r="AE80" s="663">
        <f t="shared" si="9"/>
        <v>0</v>
      </c>
      <c r="AF80" s="663">
        <f t="shared" si="9"/>
        <v>0</v>
      </c>
      <c r="AG80" s="663">
        <f t="shared" si="8"/>
        <v>0</v>
      </c>
      <c r="AH80" s="663">
        <f t="shared" si="8"/>
        <v>0</v>
      </c>
      <c r="AI80" s="663">
        <f t="shared" si="8"/>
        <v>0</v>
      </c>
      <c r="AJ80" s="469"/>
    </row>
    <row r="81" spans="1:36" s="467" customFormat="1" ht="15" x14ac:dyDescent="0.25">
      <c r="A81" s="462"/>
      <c r="B81" s="462"/>
      <c r="C81" s="463"/>
      <c r="D81" s="662"/>
      <c r="E81" s="662"/>
      <c r="F81" s="662"/>
      <c r="G81" s="662"/>
      <c r="H81" s="662"/>
      <c r="I81" s="662"/>
      <c r="J81" s="662"/>
      <c r="K81" s="662"/>
      <c r="L81" s="663">
        <f t="shared" si="11"/>
        <v>0</v>
      </c>
      <c r="M81" s="662"/>
      <c r="N81" s="662"/>
      <c r="O81" s="663">
        <f t="shared" si="12"/>
        <v>0</v>
      </c>
      <c r="P81" s="662"/>
      <c r="Q81" s="464">
        <f>IF(ISBLANK($B81),0,VLOOKUP($B81,Listen!$A$2:$C$44,2,FALSE))</f>
        <v>0</v>
      </c>
      <c r="R81" s="464">
        <f>IF(ISBLANK($B81),0,VLOOKUP($B81,Listen!$A$2:$C$44,3,FALSE))</f>
        <v>0</v>
      </c>
      <c r="S81" s="465">
        <f t="shared" si="15"/>
        <v>0</v>
      </c>
      <c r="T81" s="465">
        <f t="shared" si="14"/>
        <v>0</v>
      </c>
      <c r="U81" s="465">
        <f t="shared" si="14"/>
        <v>0</v>
      </c>
      <c r="V81" s="465">
        <f t="shared" si="14"/>
        <v>0</v>
      </c>
      <c r="W81" s="465">
        <f t="shared" si="14"/>
        <v>0</v>
      </c>
      <c r="X81" s="465">
        <f t="shared" si="14"/>
        <v>0</v>
      </c>
      <c r="Y81" s="465">
        <f t="shared" si="14"/>
        <v>0</v>
      </c>
      <c r="Z81" s="663">
        <f t="shared" si="13"/>
        <v>0</v>
      </c>
      <c r="AA81" s="664">
        <f>IF(C81='Allgemeines+Zusammenfassung'!$B$11,SAV!$O81-SAV!$AB81,HLOOKUP('Allgemeines+Zusammenfassung'!$B$11-1,$AC$4:$AI$300,ROW(C81)-3,FALSE)-$AB81)</f>
        <v>0</v>
      </c>
      <c r="AB81" s="664">
        <f>HLOOKUP('Allgemeines+Zusammenfassung'!$B$11,$AC$4:$AI$300,ROW(C81)-3,FALSE)</f>
        <v>0</v>
      </c>
      <c r="AC81" s="663">
        <f t="shared" si="10"/>
        <v>0</v>
      </c>
      <c r="AD81" s="663">
        <f t="shared" si="9"/>
        <v>0</v>
      </c>
      <c r="AE81" s="663">
        <f t="shared" si="9"/>
        <v>0</v>
      </c>
      <c r="AF81" s="663">
        <f t="shared" si="9"/>
        <v>0</v>
      </c>
      <c r="AG81" s="663">
        <f t="shared" si="8"/>
        <v>0</v>
      </c>
      <c r="AH81" s="663">
        <f t="shared" si="8"/>
        <v>0</v>
      </c>
      <c r="AI81" s="663">
        <f t="shared" si="8"/>
        <v>0</v>
      </c>
      <c r="AJ81" s="469"/>
    </row>
    <row r="82" spans="1:36" s="467" customFormat="1" ht="15" x14ac:dyDescent="0.25">
      <c r="A82" s="462"/>
      <c r="B82" s="462"/>
      <c r="C82" s="463"/>
      <c r="D82" s="662"/>
      <c r="E82" s="662"/>
      <c r="F82" s="662"/>
      <c r="G82" s="662"/>
      <c r="H82" s="662"/>
      <c r="I82" s="662"/>
      <c r="J82" s="662"/>
      <c r="K82" s="662"/>
      <c r="L82" s="663">
        <f t="shared" si="11"/>
        <v>0</v>
      </c>
      <c r="M82" s="662"/>
      <c r="N82" s="662"/>
      <c r="O82" s="663">
        <f t="shared" si="12"/>
        <v>0</v>
      </c>
      <c r="P82" s="662"/>
      <c r="Q82" s="464">
        <f>IF(ISBLANK($B82),0,VLOOKUP($B82,Listen!$A$2:$C$44,2,FALSE))</f>
        <v>0</v>
      </c>
      <c r="R82" s="464">
        <f>IF(ISBLANK($B82),0,VLOOKUP($B82,Listen!$A$2:$C$44,3,FALSE))</f>
        <v>0</v>
      </c>
      <c r="S82" s="465">
        <f t="shared" si="15"/>
        <v>0</v>
      </c>
      <c r="T82" s="465">
        <f t="shared" si="14"/>
        <v>0</v>
      </c>
      <c r="U82" s="465">
        <f t="shared" si="14"/>
        <v>0</v>
      </c>
      <c r="V82" s="465">
        <f t="shared" si="14"/>
        <v>0</v>
      </c>
      <c r="W82" s="465">
        <f t="shared" si="14"/>
        <v>0</v>
      </c>
      <c r="X82" s="465">
        <f t="shared" si="14"/>
        <v>0</v>
      </c>
      <c r="Y82" s="465">
        <f t="shared" si="14"/>
        <v>0</v>
      </c>
      <c r="Z82" s="663">
        <f t="shared" si="13"/>
        <v>0</v>
      </c>
      <c r="AA82" s="664">
        <f>IF(C82='Allgemeines+Zusammenfassung'!$B$11,SAV!$O82-SAV!$AB82,HLOOKUP('Allgemeines+Zusammenfassung'!$B$11-1,$AC$4:$AI$300,ROW(C82)-3,FALSE)-$AB82)</f>
        <v>0</v>
      </c>
      <c r="AB82" s="664">
        <f>HLOOKUP('Allgemeines+Zusammenfassung'!$B$11,$AC$4:$AI$300,ROW(C82)-3,FALSE)</f>
        <v>0</v>
      </c>
      <c r="AC82" s="663">
        <f t="shared" si="10"/>
        <v>0</v>
      </c>
      <c r="AD82" s="663">
        <f t="shared" si="9"/>
        <v>0</v>
      </c>
      <c r="AE82" s="663">
        <f t="shared" si="9"/>
        <v>0</v>
      </c>
      <c r="AF82" s="663">
        <f t="shared" si="9"/>
        <v>0</v>
      </c>
      <c r="AG82" s="663">
        <f t="shared" si="8"/>
        <v>0</v>
      </c>
      <c r="AH82" s="663">
        <f t="shared" si="8"/>
        <v>0</v>
      </c>
      <c r="AI82" s="663">
        <f t="shared" si="8"/>
        <v>0</v>
      </c>
      <c r="AJ82" s="469"/>
    </row>
    <row r="83" spans="1:36" s="467" customFormat="1" ht="15" x14ac:dyDescent="0.25">
      <c r="A83" s="462"/>
      <c r="B83" s="462"/>
      <c r="C83" s="463"/>
      <c r="D83" s="662"/>
      <c r="E83" s="662"/>
      <c r="F83" s="662"/>
      <c r="G83" s="662"/>
      <c r="H83" s="662"/>
      <c r="I83" s="662"/>
      <c r="J83" s="662"/>
      <c r="K83" s="662"/>
      <c r="L83" s="663">
        <f t="shared" si="11"/>
        <v>0</v>
      </c>
      <c r="M83" s="662"/>
      <c r="N83" s="662"/>
      <c r="O83" s="663">
        <f t="shared" si="12"/>
        <v>0</v>
      </c>
      <c r="P83" s="662"/>
      <c r="Q83" s="464">
        <f>IF(ISBLANK($B83),0,VLOOKUP($B83,Listen!$A$2:$C$44,2,FALSE))</f>
        <v>0</v>
      </c>
      <c r="R83" s="464">
        <f>IF(ISBLANK($B83),0,VLOOKUP($B83,Listen!$A$2:$C$44,3,FALSE))</f>
        <v>0</v>
      </c>
      <c r="S83" s="465">
        <f t="shared" si="15"/>
        <v>0</v>
      </c>
      <c r="T83" s="465">
        <f t="shared" si="14"/>
        <v>0</v>
      </c>
      <c r="U83" s="465">
        <f t="shared" si="14"/>
        <v>0</v>
      </c>
      <c r="V83" s="465">
        <f t="shared" si="14"/>
        <v>0</v>
      </c>
      <c r="W83" s="465">
        <f t="shared" si="14"/>
        <v>0</v>
      </c>
      <c r="X83" s="465">
        <f t="shared" si="14"/>
        <v>0</v>
      </c>
      <c r="Y83" s="465">
        <f t="shared" si="14"/>
        <v>0</v>
      </c>
      <c r="Z83" s="663">
        <f t="shared" si="13"/>
        <v>0</v>
      </c>
      <c r="AA83" s="664">
        <f>IF(C83='Allgemeines+Zusammenfassung'!$B$11,SAV!$O83-SAV!$AB83,HLOOKUP('Allgemeines+Zusammenfassung'!$B$11-1,$AC$4:$AI$300,ROW(C83)-3,FALSE)-$AB83)</f>
        <v>0</v>
      </c>
      <c r="AB83" s="664">
        <f>HLOOKUP('Allgemeines+Zusammenfassung'!$B$11,$AC$4:$AI$300,ROW(C83)-3,FALSE)</f>
        <v>0</v>
      </c>
      <c r="AC83" s="663">
        <f t="shared" si="10"/>
        <v>0</v>
      </c>
      <c r="AD83" s="663">
        <f t="shared" si="9"/>
        <v>0</v>
      </c>
      <c r="AE83" s="663">
        <f t="shared" si="9"/>
        <v>0</v>
      </c>
      <c r="AF83" s="663">
        <f t="shared" si="9"/>
        <v>0</v>
      </c>
      <c r="AG83" s="663">
        <f t="shared" si="8"/>
        <v>0</v>
      </c>
      <c r="AH83" s="663">
        <f t="shared" si="8"/>
        <v>0</v>
      </c>
      <c r="AI83" s="663">
        <f t="shared" si="8"/>
        <v>0</v>
      </c>
      <c r="AJ83" s="469"/>
    </row>
    <row r="84" spans="1:36" s="467" customFormat="1" ht="15" x14ac:dyDescent="0.25">
      <c r="A84" s="462"/>
      <c r="B84" s="462"/>
      <c r="C84" s="463"/>
      <c r="D84" s="662"/>
      <c r="E84" s="662"/>
      <c r="F84" s="662"/>
      <c r="G84" s="662"/>
      <c r="H84" s="662"/>
      <c r="I84" s="662"/>
      <c r="J84" s="662"/>
      <c r="K84" s="662"/>
      <c r="L84" s="663">
        <f t="shared" si="11"/>
        <v>0</v>
      </c>
      <c r="M84" s="662"/>
      <c r="N84" s="662"/>
      <c r="O84" s="663">
        <f t="shared" si="12"/>
        <v>0</v>
      </c>
      <c r="P84" s="662"/>
      <c r="Q84" s="464">
        <f>IF(ISBLANK($B84),0,VLOOKUP($B84,Listen!$A$2:$C$44,2,FALSE))</f>
        <v>0</v>
      </c>
      <c r="R84" s="464">
        <f>IF(ISBLANK($B84),0,VLOOKUP($B84,Listen!$A$2:$C$44,3,FALSE))</f>
        <v>0</v>
      </c>
      <c r="S84" s="465">
        <f t="shared" si="15"/>
        <v>0</v>
      </c>
      <c r="T84" s="465">
        <f t="shared" si="14"/>
        <v>0</v>
      </c>
      <c r="U84" s="465">
        <f t="shared" si="14"/>
        <v>0</v>
      </c>
      <c r="V84" s="465">
        <f t="shared" si="14"/>
        <v>0</v>
      </c>
      <c r="W84" s="465">
        <f t="shared" si="14"/>
        <v>0</v>
      </c>
      <c r="X84" s="465">
        <f t="shared" si="14"/>
        <v>0</v>
      </c>
      <c r="Y84" s="465">
        <f t="shared" si="14"/>
        <v>0</v>
      </c>
      <c r="Z84" s="663">
        <f t="shared" si="13"/>
        <v>0</v>
      </c>
      <c r="AA84" s="664">
        <f>IF(C84='Allgemeines+Zusammenfassung'!$B$11,SAV!$O84-SAV!$AB84,HLOOKUP('Allgemeines+Zusammenfassung'!$B$11-1,$AC$4:$AI$300,ROW(C84)-3,FALSE)-$AB84)</f>
        <v>0</v>
      </c>
      <c r="AB84" s="664">
        <f>HLOOKUP('Allgemeines+Zusammenfassung'!$B$11,$AC$4:$AI$300,ROW(C84)-3,FALSE)</f>
        <v>0</v>
      </c>
      <c r="AC84" s="663">
        <f t="shared" si="10"/>
        <v>0</v>
      </c>
      <c r="AD84" s="663">
        <f t="shared" si="9"/>
        <v>0</v>
      </c>
      <c r="AE84" s="663">
        <f t="shared" si="9"/>
        <v>0</v>
      </c>
      <c r="AF84" s="663">
        <f t="shared" si="9"/>
        <v>0</v>
      </c>
      <c r="AG84" s="663">
        <f t="shared" si="8"/>
        <v>0</v>
      </c>
      <c r="AH84" s="663">
        <f t="shared" si="8"/>
        <v>0</v>
      </c>
      <c r="AI84" s="663">
        <f t="shared" si="8"/>
        <v>0</v>
      </c>
      <c r="AJ84" s="469"/>
    </row>
    <row r="85" spans="1:36" s="467" customFormat="1" ht="15" x14ac:dyDescent="0.25">
      <c r="A85" s="462"/>
      <c r="B85" s="462"/>
      <c r="C85" s="463"/>
      <c r="D85" s="662"/>
      <c r="E85" s="662"/>
      <c r="F85" s="662"/>
      <c r="G85" s="662"/>
      <c r="H85" s="662"/>
      <c r="I85" s="662"/>
      <c r="J85" s="662"/>
      <c r="K85" s="662"/>
      <c r="L85" s="663">
        <f t="shared" si="11"/>
        <v>0</v>
      </c>
      <c r="M85" s="662"/>
      <c r="N85" s="662"/>
      <c r="O85" s="663">
        <f t="shared" si="12"/>
        <v>0</v>
      </c>
      <c r="P85" s="662"/>
      <c r="Q85" s="464">
        <f>IF(ISBLANK($B85),0,VLOOKUP($B85,Listen!$A$2:$C$44,2,FALSE))</f>
        <v>0</v>
      </c>
      <c r="R85" s="464">
        <f>IF(ISBLANK($B85),0,VLOOKUP($B85,Listen!$A$2:$C$44,3,FALSE))</f>
        <v>0</v>
      </c>
      <c r="S85" s="465">
        <f t="shared" si="15"/>
        <v>0</v>
      </c>
      <c r="T85" s="465">
        <f t="shared" si="14"/>
        <v>0</v>
      </c>
      <c r="U85" s="465">
        <f t="shared" si="14"/>
        <v>0</v>
      </c>
      <c r="V85" s="465">
        <f t="shared" si="14"/>
        <v>0</v>
      </c>
      <c r="W85" s="465">
        <f t="shared" si="14"/>
        <v>0</v>
      </c>
      <c r="X85" s="465">
        <f t="shared" si="14"/>
        <v>0</v>
      </c>
      <c r="Y85" s="465">
        <f t="shared" si="14"/>
        <v>0</v>
      </c>
      <c r="Z85" s="663">
        <f t="shared" si="13"/>
        <v>0</v>
      </c>
      <c r="AA85" s="664">
        <f>IF(C85='Allgemeines+Zusammenfassung'!$B$11,SAV!$O85-SAV!$AB85,HLOOKUP('Allgemeines+Zusammenfassung'!$B$11-1,$AC$4:$AI$300,ROW(C85)-3,FALSE)-$AB85)</f>
        <v>0</v>
      </c>
      <c r="AB85" s="664">
        <f>HLOOKUP('Allgemeines+Zusammenfassung'!$B$11,$AC$4:$AI$300,ROW(C85)-3,FALSE)</f>
        <v>0</v>
      </c>
      <c r="AC85" s="663">
        <f t="shared" si="10"/>
        <v>0</v>
      </c>
      <c r="AD85" s="663">
        <f t="shared" si="9"/>
        <v>0</v>
      </c>
      <c r="AE85" s="663">
        <f t="shared" si="9"/>
        <v>0</v>
      </c>
      <c r="AF85" s="663">
        <f t="shared" si="9"/>
        <v>0</v>
      </c>
      <c r="AG85" s="663">
        <f t="shared" si="8"/>
        <v>0</v>
      </c>
      <c r="AH85" s="663">
        <f t="shared" si="8"/>
        <v>0</v>
      </c>
      <c r="AI85" s="663">
        <f t="shared" si="8"/>
        <v>0</v>
      </c>
      <c r="AJ85" s="469"/>
    </row>
    <row r="86" spans="1:36" s="467" customFormat="1" ht="15" x14ac:dyDescent="0.25">
      <c r="A86" s="462"/>
      <c r="B86" s="462"/>
      <c r="C86" s="463"/>
      <c r="D86" s="662"/>
      <c r="E86" s="662"/>
      <c r="F86" s="662"/>
      <c r="G86" s="662"/>
      <c r="H86" s="662"/>
      <c r="I86" s="662"/>
      <c r="J86" s="662"/>
      <c r="K86" s="662"/>
      <c r="L86" s="663">
        <f t="shared" si="11"/>
        <v>0</v>
      </c>
      <c r="M86" s="662"/>
      <c r="N86" s="662"/>
      <c r="O86" s="663">
        <f t="shared" si="12"/>
        <v>0</v>
      </c>
      <c r="P86" s="662"/>
      <c r="Q86" s="464">
        <f>IF(ISBLANK($B86),0,VLOOKUP($B86,Listen!$A$2:$C$44,2,FALSE))</f>
        <v>0</v>
      </c>
      <c r="R86" s="464">
        <f>IF(ISBLANK($B86),0,VLOOKUP($B86,Listen!$A$2:$C$44,3,FALSE))</f>
        <v>0</v>
      </c>
      <c r="S86" s="465">
        <f t="shared" si="15"/>
        <v>0</v>
      </c>
      <c r="T86" s="465">
        <f t="shared" si="14"/>
        <v>0</v>
      </c>
      <c r="U86" s="465">
        <f t="shared" si="14"/>
        <v>0</v>
      </c>
      <c r="V86" s="465">
        <f t="shared" si="14"/>
        <v>0</v>
      </c>
      <c r="W86" s="465">
        <f t="shared" si="14"/>
        <v>0</v>
      </c>
      <c r="X86" s="465">
        <f t="shared" si="14"/>
        <v>0</v>
      </c>
      <c r="Y86" s="465">
        <f t="shared" si="14"/>
        <v>0</v>
      </c>
      <c r="Z86" s="663">
        <f t="shared" si="13"/>
        <v>0</v>
      </c>
      <c r="AA86" s="664">
        <f>IF(C86='Allgemeines+Zusammenfassung'!$B$11,SAV!$O86-SAV!$AB86,HLOOKUP('Allgemeines+Zusammenfassung'!$B$11-1,$AC$4:$AI$300,ROW(C86)-3,FALSE)-$AB86)</f>
        <v>0</v>
      </c>
      <c r="AB86" s="664">
        <f>HLOOKUP('Allgemeines+Zusammenfassung'!$B$11,$AC$4:$AI$300,ROW(C86)-3,FALSE)</f>
        <v>0</v>
      </c>
      <c r="AC86" s="663">
        <f t="shared" si="10"/>
        <v>0</v>
      </c>
      <c r="AD86" s="663">
        <f t="shared" si="9"/>
        <v>0</v>
      </c>
      <c r="AE86" s="663">
        <f t="shared" si="9"/>
        <v>0</v>
      </c>
      <c r="AF86" s="663">
        <f t="shared" si="9"/>
        <v>0</v>
      </c>
      <c r="AG86" s="663">
        <f t="shared" si="8"/>
        <v>0</v>
      </c>
      <c r="AH86" s="663">
        <f t="shared" si="8"/>
        <v>0</v>
      </c>
      <c r="AI86" s="663">
        <f t="shared" si="8"/>
        <v>0</v>
      </c>
      <c r="AJ86" s="469"/>
    </row>
    <row r="87" spans="1:36" s="467" customFormat="1" ht="15" x14ac:dyDescent="0.25">
      <c r="A87" s="462"/>
      <c r="B87" s="462"/>
      <c r="C87" s="463"/>
      <c r="D87" s="662"/>
      <c r="E87" s="662"/>
      <c r="F87" s="662"/>
      <c r="G87" s="662"/>
      <c r="H87" s="662"/>
      <c r="I87" s="662"/>
      <c r="J87" s="662"/>
      <c r="K87" s="662"/>
      <c r="L87" s="663">
        <f t="shared" si="11"/>
        <v>0</v>
      </c>
      <c r="M87" s="662"/>
      <c r="N87" s="662"/>
      <c r="O87" s="663">
        <f t="shared" si="12"/>
        <v>0</v>
      </c>
      <c r="P87" s="662"/>
      <c r="Q87" s="464">
        <f>IF(ISBLANK($B87),0,VLOOKUP($B87,Listen!$A$2:$C$44,2,FALSE))</f>
        <v>0</v>
      </c>
      <c r="R87" s="464">
        <f>IF(ISBLANK($B87),0,VLOOKUP($B87,Listen!$A$2:$C$44,3,FALSE))</f>
        <v>0</v>
      </c>
      <c r="S87" s="465">
        <f t="shared" si="15"/>
        <v>0</v>
      </c>
      <c r="T87" s="465">
        <f t="shared" si="14"/>
        <v>0</v>
      </c>
      <c r="U87" s="465">
        <f t="shared" si="14"/>
        <v>0</v>
      </c>
      <c r="V87" s="465">
        <f t="shared" si="14"/>
        <v>0</v>
      </c>
      <c r="W87" s="465">
        <f t="shared" si="14"/>
        <v>0</v>
      </c>
      <c r="X87" s="465">
        <f t="shared" si="14"/>
        <v>0</v>
      </c>
      <c r="Y87" s="465">
        <f t="shared" si="14"/>
        <v>0</v>
      </c>
      <c r="Z87" s="663">
        <f t="shared" si="13"/>
        <v>0</v>
      </c>
      <c r="AA87" s="664">
        <f>IF(C87='Allgemeines+Zusammenfassung'!$B$11,SAV!$O87-SAV!$AB87,HLOOKUP('Allgemeines+Zusammenfassung'!$B$11-1,$AC$4:$AI$300,ROW(C87)-3,FALSE)-$AB87)</f>
        <v>0</v>
      </c>
      <c r="AB87" s="664">
        <f>HLOOKUP('Allgemeines+Zusammenfassung'!$B$11,$AC$4:$AI$300,ROW(C87)-3,FALSE)</f>
        <v>0</v>
      </c>
      <c r="AC87" s="663">
        <f t="shared" si="10"/>
        <v>0</v>
      </c>
      <c r="AD87" s="663">
        <f t="shared" si="9"/>
        <v>0</v>
      </c>
      <c r="AE87" s="663">
        <f t="shared" si="9"/>
        <v>0</v>
      </c>
      <c r="AF87" s="663">
        <f t="shared" si="9"/>
        <v>0</v>
      </c>
      <c r="AG87" s="663">
        <f t="shared" si="8"/>
        <v>0</v>
      </c>
      <c r="AH87" s="663">
        <f t="shared" si="8"/>
        <v>0</v>
      </c>
      <c r="AI87" s="663">
        <f t="shared" si="8"/>
        <v>0</v>
      </c>
      <c r="AJ87" s="469"/>
    </row>
    <row r="88" spans="1:36" s="467" customFormat="1" ht="15" x14ac:dyDescent="0.25">
      <c r="A88" s="462"/>
      <c r="B88" s="462"/>
      <c r="C88" s="463"/>
      <c r="D88" s="662"/>
      <c r="E88" s="662"/>
      <c r="F88" s="662"/>
      <c r="G88" s="662"/>
      <c r="H88" s="662"/>
      <c r="I88" s="662"/>
      <c r="J88" s="662"/>
      <c r="K88" s="662"/>
      <c r="L88" s="663">
        <f t="shared" si="11"/>
        <v>0</v>
      </c>
      <c r="M88" s="662"/>
      <c r="N88" s="662"/>
      <c r="O88" s="663">
        <f t="shared" si="12"/>
        <v>0</v>
      </c>
      <c r="P88" s="662"/>
      <c r="Q88" s="464">
        <f>IF(ISBLANK($B88),0,VLOOKUP($B88,Listen!$A$2:$C$44,2,FALSE))</f>
        <v>0</v>
      </c>
      <c r="R88" s="464">
        <f>IF(ISBLANK($B88),0,VLOOKUP($B88,Listen!$A$2:$C$44,3,FALSE))</f>
        <v>0</v>
      </c>
      <c r="S88" s="465">
        <f t="shared" si="15"/>
        <v>0</v>
      </c>
      <c r="T88" s="465">
        <f t="shared" si="14"/>
        <v>0</v>
      </c>
      <c r="U88" s="465">
        <f t="shared" si="14"/>
        <v>0</v>
      </c>
      <c r="V88" s="465">
        <f t="shared" si="14"/>
        <v>0</v>
      </c>
      <c r="W88" s="465">
        <f t="shared" si="14"/>
        <v>0</v>
      </c>
      <c r="X88" s="465">
        <f t="shared" si="14"/>
        <v>0</v>
      </c>
      <c r="Y88" s="465">
        <f t="shared" si="14"/>
        <v>0</v>
      </c>
      <c r="Z88" s="663">
        <f t="shared" si="13"/>
        <v>0</v>
      </c>
      <c r="AA88" s="664">
        <f>IF(C88='Allgemeines+Zusammenfassung'!$B$11,SAV!$O88-SAV!$AB88,HLOOKUP('Allgemeines+Zusammenfassung'!$B$11-1,$AC$4:$AI$300,ROW(C88)-3,FALSE)-$AB88)</f>
        <v>0</v>
      </c>
      <c r="AB88" s="664">
        <f>HLOOKUP('Allgemeines+Zusammenfassung'!$B$11,$AC$4:$AI$300,ROW(C88)-3,FALSE)</f>
        <v>0</v>
      </c>
      <c r="AC88" s="663">
        <f t="shared" si="10"/>
        <v>0</v>
      </c>
      <c r="AD88" s="663">
        <f t="shared" si="9"/>
        <v>0</v>
      </c>
      <c r="AE88" s="663">
        <f t="shared" si="9"/>
        <v>0</v>
      </c>
      <c r="AF88" s="663">
        <f t="shared" si="9"/>
        <v>0</v>
      </c>
      <c r="AG88" s="663">
        <f t="shared" si="8"/>
        <v>0</v>
      </c>
      <c r="AH88" s="663">
        <f t="shared" si="8"/>
        <v>0</v>
      </c>
      <c r="AI88" s="663">
        <f t="shared" si="8"/>
        <v>0</v>
      </c>
      <c r="AJ88" s="469"/>
    </row>
    <row r="89" spans="1:36" s="467" customFormat="1" ht="15" x14ac:dyDescent="0.25">
      <c r="A89" s="462"/>
      <c r="B89" s="462"/>
      <c r="C89" s="463"/>
      <c r="D89" s="662"/>
      <c r="E89" s="662"/>
      <c r="F89" s="662"/>
      <c r="G89" s="662"/>
      <c r="H89" s="662"/>
      <c r="I89" s="662"/>
      <c r="J89" s="662"/>
      <c r="K89" s="662"/>
      <c r="L89" s="663">
        <f t="shared" si="11"/>
        <v>0</v>
      </c>
      <c r="M89" s="662"/>
      <c r="N89" s="662"/>
      <c r="O89" s="663">
        <f t="shared" si="12"/>
        <v>0</v>
      </c>
      <c r="P89" s="662"/>
      <c r="Q89" s="464">
        <f>IF(ISBLANK($B89),0,VLOOKUP($B89,Listen!$A$2:$C$44,2,FALSE))</f>
        <v>0</v>
      </c>
      <c r="R89" s="464">
        <f>IF(ISBLANK($B89),0,VLOOKUP($B89,Listen!$A$2:$C$44,3,FALSE))</f>
        <v>0</v>
      </c>
      <c r="S89" s="465">
        <f t="shared" si="15"/>
        <v>0</v>
      </c>
      <c r="T89" s="465">
        <f t="shared" si="14"/>
        <v>0</v>
      </c>
      <c r="U89" s="465">
        <f t="shared" si="14"/>
        <v>0</v>
      </c>
      <c r="V89" s="465">
        <f t="shared" si="14"/>
        <v>0</v>
      </c>
      <c r="W89" s="465">
        <f t="shared" si="14"/>
        <v>0</v>
      </c>
      <c r="X89" s="465">
        <f t="shared" si="14"/>
        <v>0</v>
      </c>
      <c r="Y89" s="465">
        <f t="shared" si="14"/>
        <v>0</v>
      </c>
      <c r="Z89" s="663">
        <f t="shared" si="13"/>
        <v>0</v>
      </c>
      <c r="AA89" s="664">
        <f>IF(C89='Allgemeines+Zusammenfassung'!$B$11,SAV!$O89-SAV!$AB89,HLOOKUP('Allgemeines+Zusammenfassung'!$B$11-1,$AC$4:$AI$300,ROW(C89)-3,FALSE)-$AB89)</f>
        <v>0</v>
      </c>
      <c r="AB89" s="664">
        <f>HLOOKUP('Allgemeines+Zusammenfassung'!$B$11,$AC$4:$AI$300,ROW(C89)-3,FALSE)</f>
        <v>0</v>
      </c>
      <c r="AC89" s="663">
        <f t="shared" si="10"/>
        <v>0</v>
      </c>
      <c r="AD89" s="663">
        <f t="shared" si="9"/>
        <v>0</v>
      </c>
      <c r="AE89" s="663">
        <f t="shared" si="9"/>
        <v>0</v>
      </c>
      <c r="AF89" s="663">
        <f t="shared" si="9"/>
        <v>0</v>
      </c>
      <c r="AG89" s="663">
        <f t="shared" si="8"/>
        <v>0</v>
      </c>
      <c r="AH89" s="663">
        <f t="shared" si="8"/>
        <v>0</v>
      </c>
      <c r="AI89" s="663">
        <f t="shared" si="8"/>
        <v>0</v>
      </c>
      <c r="AJ89" s="469"/>
    </row>
    <row r="90" spans="1:36" s="467" customFormat="1" ht="15" x14ac:dyDescent="0.25">
      <c r="A90" s="462"/>
      <c r="B90" s="462"/>
      <c r="C90" s="463"/>
      <c r="D90" s="662"/>
      <c r="E90" s="662"/>
      <c r="F90" s="662"/>
      <c r="G90" s="662"/>
      <c r="H90" s="662"/>
      <c r="I90" s="662"/>
      <c r="J90" s="662"/>
      <c r="K90" s="662"/>
      <c r="L90" s="663">
        <f t="shared" si="11"/>
        <v>0</v>
      </c>
      <c r="M90" s="662"/>
      <c r="N90" s="662"/>
      <c r="O90" s="663">
        <f t="shared" si="12"/>
        <v>0</v>
      </c>
      <c r="P90" s="662"/>
      <c r="Q90" s="464">
        <f>IF(ISBLANK($B90),0,VLOOKUP($B90,Listen!$A$2:$C$44,2,FALSE))</f>
        <v>0</v>
      </c>
      <c r="R90" s="464">
        <f>IF(ISBLANK($B90),0,VLOOKUP($B90,Listen!$A$2:$C$44,3,FALSE))</f>
        <v>0</v>
      </c>
      <c r="S90" s="465">
        <f t="shared" si="15"/>
        <v>0</v>
      </c>
      <c r="T90" s="465">
        <f t="shared" si="14"/>
        <v>0</v>
      </c>
      <c r="U90" s="465">
        <f t="shared" si="14"/>
        <v>0</v>
      </c>
      <c r="V90" s="465">
        <f t="shared" si="14"/>
        <v>0</v>
      </c>
      <c r="W90" s="465">
        <f t="shared" si="14"/>
        <v>0</v>
      </c>
      <c r="X90" s="465">
        <f t="shared" si="14"/>
        <v>0</v>
      </c>
      <c r="Y90" s="465">
        <f t="shared" si="14"/>
        <v>0</v>
      </c>
      <c r="Z90" s="663">
        <f t="shared" si="13"/>
        <v>0</v>
      </c>
      <c r="AA90" s="664">
        <f>IF(C90='Allgemeines+Zusammenfassung'!$B$11,SAV!$O90-SAV!$AB90,HLOOKUP('Allgemeines+Zusammenfassung'!$B$11-1,$AC$4:$AI$300,ROW(C90)-3,FALSE)-$AB90)</f>
        <v>0</v>
      </c>
      <c r="AB90" s="664">
        <f>HLOOKUP('Allgemeines+Zusammenfassung'!$B$11,$AC$4:$AI$300,ROW(C90)-3,FALSE)</f>
        <v>0</v>
      </c>
      <c r="AC90" s="663">
        <f t="shared" si="10"/>
        <v>0</v>
      </c>
      <c r="AD90" s="663">
        <f t="shared" si="9"/>
        <v>0</v>
      </c>
      <c r="AE90" s="663">
        <f t="shared" si="9"/>
        <v>0</v>
      </c>
      <c r="AF90" s="663">
        <f t="shared" si="9"/>
        <v>0</v>
      </c>
      <c r="AG90" s="663">
        <f t="shared" si="8"/>
        <v>0</v>
      </c>
      <c r="AH90" s="663">
        <f t="shared" si="8"/>
        <v>0</v>
      </c>
      <c r="AI90" s="663">
        <f t="shared" si="8"/>
        <v>0</v>
      </c>
      <c r="AJ90" s="469"/>
    </row>
    <row r="91" spans="1:36" s="467" customFormat="1" ht="15" x14ac:dyDescent="0.25">
      <c r="A91" s="462"/>
      <c r="B91" s="462"/>
      <c r="C91" s="463"/>
      <c r="D91" s="662"/>
      <c r="E91" s="662"/>
      <c r="F91" s="662"/>
      <c r="G91" s="662"/>
      <c r="H91" s="662"/>
      <c r="I91" s="662"/>
      <c r="J91" s="662"/>
      <c r="K91" s="662"/>
      <c r="L91" s="663">
        <f t="shared" si="11"/>
        <v>0</v>
      </c>
      <c r="M91" s="662"/>
      <c r="N91" s="662"/>
      <c r="O91" s="663">
        <f t="shared" si="12"/>
        <v>0</v>
      </c>
      <c r="P91" s="662"/>
      <c r="Q91" s="464">
        <f>IF(ISBLANK($B91),0,VLOOKUP($B91,Listen!$A$2:$C$44,2,FALSE))</f>
        <v>0</v>
      </c>
      <c r="R91" s="464">
        <f>IF(ISBLANK($B91),0,VLOOKUP($B91,Listen!$A$2:$C$44,3,FALSE))</f>
        <v>0</v>
      </c>
      <c r="S91" s="465">
        <f t="shared" si="15"/>
        <v>0</v>
      </c>
      <c r="T91" s="465">
        <f t="shared" si="14"/>
        <v>0</v>
      </c>
      <c r="U91" s="465">
        <f t="shared" si="14"/>
        <v>0</v>
      </c>
      <c r="V91" s="465">
        <f t="shared" si="14"/>
        <v>0</v>
      </c>
      <c r="W91" s="465">
        <f t="shared" si="14"/>
        <v>0</v>
      </c>
      <c r="X91" s="465">
        <f t="shared" si="14"/>
        <v>0</v>
      </c>
      <c r="Y91" s="465">
        <f t="shared" si="14"/>
        <v>0</v>
      </c>
      <c r="Z91" s="663">
        <f t="shared" si="13"/>
        <v>0</v>
      </c>
      <c r="AA91" s="664">
        <f>IF(C91='Allgemeines+Zusammenfassung'!$B$11,SAV!$O91-SAV!$AB91,HLOOKUP('Allgemeines+Zusammenfassung'!$B$11-1,$AC$4:$AI$300,ROW(C91)-3,FALSE)-$AB91)</f>
        <v>0</v>
      </c>
      <c r="AB91" s="664">
        <f>HLOOKUP('Allgemeines+Zusammenfassung'!$B$11,$AC$4:$AI$300,ROW(C91)-3,FALSE)</f>
        <v>0</v>
      </c>
      <c r="AC91" s="663">
        <f t="shared" si="10"/>
        <v>0</v>
      </c>
      <c r="AD91" s="663">
        <f t="shared" si="9"/>
        <v>0</v>
      </c>
      <c r="AE91" s="663">
        <f t="shared" si="9"/>
        <v>0</v>
      </c>
      <c r="AF91" s="663">
        <f t="shared" si="9"/>
        <v>0</v>
      </c>
      <c r="AG91" s="663">
        <f t="shared" si="8"/>
        <v>0</v>
      </c>
      <c r="AH91" s="663">
        <f t="shared" si="8"/>
        <v>0</v>
      </c>
      <c r="AI91" s="663">
        <f t="shared" si="8"/>
        <v>0</v>
      </c>
      <c r="AJ91" s="469"/>
    </row>
    <row r="92" spans="1:36" s="467" customFormat="1" ht="15" x14ac:dyDescent="0.25">
      <c r="A92" s="462"/>
      <c r="B92" s="462"/>
      <c r="C92" s="463"/>
      <c r="D92" s="662"/>
      <c r="E92" s="662"/>
      <c r="F92" s="662"/>
      <c r="G92" s="662"/>
      <c r="H92" s="662"/>
      <c r="I92" s="662"/>
      <c r="J92" s="662"/>
      <c r="K92" s="662"/>
      <c r="L92" s="663">
        <f t="shared" si="11"/>
        <v>0</v>
      </c>
      <c r="M92" s="662"/>
      <c r="N92" s="662"/>
      <c r="O92" s="663">
        <f t="shared" si="12"/>
        <v>0</v>
      </c>
      <c r="P92" s="662"/>
      <c r="Q92" s="464">
        <f>IF(ISBLANK($B92),0,VLOOKUP($B92,Listen!$A$2:$C$44,2,FALSE))</f>
        <v>0</v>
      </c>
      <c r="R92" s="464">
        <f>IF(ISBLANK($B92),0,VLOOKUP($B92,Listen!$A$2:$C$44,3,FALSE))</f>
        <v>0</v>
      </c>
      <c r="S92" s="465">
        <f t="shared" si="15"/>
        <v>0</v>
      </c>
      <c r="T92" s="465">
        <f t="shared" si="14"/>
        <v>0</v>
      </c>
      <c r="U92" s="465">
        <f t="shared" si="14"/>
        <v>0</v>
      </c>
      <c r="V92" s="465">
        <f t="shared" si="14"/>
        <v>0</v>
      </c>
      <c r="W92" s="465">
        <f t="shared" si="14"/>
        <v>0</v>
      </c>
      <c r="X92" s="465">
        <f t="shared" si="14"/>
        <v>0</v>
      </c>
      <c r="Y92" s="465">
        <f t="shared" si="14"/>
        <v>0</v>
      </c>
      <c r="Z92" s="663">
        <f t="shared" si="13"/>
        <v>0</v>
      </c>
      <c r="AA92" s="664">
        <f>IF(C92='Allgemeines+Zusammenfassung'!$B$11,SAV!$O92-SAV!$AB92,HLOOKUP('Allgemeines+Zusammenfassung'!$B$11-1,$AC$4:$AI$300,ROW(C92)-3,FALSE)-$AB92)</f>
        <v>0</v>
      </c>
      <c r="AB92" s="664">
        <f>HLOOKUP('Allgemeines+Zusammenfassung'!$B$11,$AC$4:$AI$300,ROW(C92)-3,FALSE)</f>
        <v>0</v>
      </c>
      <c r="AC92" s="663">
        <f t="shared" si="10"/>
        <v>0</v>
      </c>
      <c r="AD92" s="663">
        <f t="shared" si="9"/>
        <v>0</v>
      </c>
      <c r="AE92" s="663">
        <f t="shared" si="9"/>
        <v>0</v>
      </c>
      <c r="AF92" s="663">
        <f t="shared" si="9"/>
        <v>0</v>
      </c>
      <c r="AG92" s="663">
        <f t="shared" si="8"/>
        <v>0</v>
      </c>
      <c r="AH92" s="663">
        <f t="shared" si="8"/>
        <v>0</v>
      </c>
      <c r="AI92" s="663">
        <f t="shared" si="8"/>
        <v>0</v>
      </c>
      <c r="AJ92" s="469"/>
    </row>
    <row r="93" spans="1:36" s="467" customFormat="1" ht="15" x14ac:dyDescent="0.25">
      <c r="A93" s="462"/>
      <c r="B93" s="462"/>
      <c r="C93" s="463"/>
      <c r="D93" s="662"/>
      <c r="E93" s="662"/>
      <c r="F93" s="662"/>
      <c r="G93" s="662"/>
      <c r="H93" s="662"/>
      <c r="I93" s="662"/>
      <c r="J93" s="662"/>
      <c r="K93" s="662"/>
      <c r="L93" s="663">
        <f t="shared" si="11"/>
        <v>0</v>
      </c>
      <c r="M93" s="662"/>
      <c r="N93" s="662"/>
      <c r="O93" s="663">
        <f t="shared" si="12"/>
        <v>0</v>
      </c>
      <c r="P93" s="662"/>
      <c r="Q93" s="464">
        <f>IF(ISBLANK($B93),0,VLOOKUP($B93,Listen!$A$2:$C$44,2,FALSE))</f>
        <v>0</v>
      </c>
      <c r="R93" s="464">
        <f>IF(ISBLANK($B93),0,VLOOKUP($B93,Listen!$A$2:$C$44,3,FALSE))</f>
        <v>0</v>
      </c>
      <c r="S93" s="465">
        <f t="shared" si="15"/>
        <v>0</v>
      </c>
      <c r="T93" s="465">
        <f t="shared" si="14"/>
        <v>0</v>
      </c>
      <c r="U93" s="465">
        <f t="shared" si="14"/>
        <v>0</v>
      </c>
      <c r="V93" s="465">
        <f t="shared" si="14"/>
        <v>0</v>
      </c>
      <c r="W93" s="465">
        <f t="shared" si="14"/>
        <v>0</v>
      </c>
      <c r="X93" s="465">
        <f t="shared" si="14"/>
        <v>0</v>
      </c>
      <c r="Y93" s="465">
        <f t="shared" si="14"/>
        <v>0</v>
      </c>
      <c r="Z93" s="663">
        <f t="shared" si="13"/>
        <v>0</v>
      </c>
      <c r="AA93" s="664">
        <f>IF(C93='Allgemeines+Zusammenfassung'!$B$11,SAV!$O93-SAV!$AB93,HLOOKUP('Allgemeines+Zusammenfassung'!$B$11-1,$AC$4:$AI$300,ROW(C93)-3,FALSE)-$AB93)</f>
        <v>0</v>
      </c>
      <c r="AB93" s="664">
        <f>HLOOKUP('Allgemeines+Zusammenfassung'!$B$11,$AC$4:$AI$300,ROW(C93)-3,FALSE)</f>
        <v>0</v>
      </c>
      <c r="AC93" s="663">
        <f t="shared" si="10"/>
        <v>0</v>
      </c>
      <c r="AD93" s="663">
        <f t="shared" si="9"/>
        <v>0</v>
      </c>
      <c r="AE93" s="663">
        <f t="shared" si="9"/>
        <v>0</v>
      </c>
      <c r="AF93" s="663">
        <f t="shared" si="9"/>
        <v>0</v>
      </c>
      <c r="AG93" s="663">
        <f t="shared" si="8"/>
        <v>0</v>
      </c>
      <c r="AH93" s="663">
        <f t="shared" si="8"/>
        <v>0</v>
      </c>
      <c r="AI93" s="663">
        <f t="shared" si="8"/>
        <v>0</v>
      </c>
      <c r="AJ93" s="469"/>
    </row>
    <row r="94" spans="1:36" s="467" customFormat="1" ht="15" x14ac:dyDescent="0.25">
      <c r="A94" s="462"/>
      <c r="B94" s="462"/>
      <c r="C94" s="463"/>
      <c r="D94" s="662"/>
      <c r="E94" s="662"/>
      <c r="F94" s="662"/>
      <c r="G94" s="662"/>
      <c r="H94" s="662"/>
      <c r="I94" s="662"/>
      <c r="J94" s="662"/>
      <c r="K94" s="662"/>
      <c r="L94" s="663">
        <f t="shared" si="11"/>
        <v>0</v>
      </c>
      <c r="M94" s="662"/>
      <c r="N94" s="662"/>
      <c r="O94" s="663">
        <f t="shared" si="12"/>
        <v>0</v>
      </c>
      <c r="P94" s="662"/>
      <c r="Q94" s="464">
        <f>IF(ISBLANK($B94),0,VLOOKUP($B94,Listen!$A$2:$C$44,2,FALSE))</f>
        <v>0</v>
      </c>
      <c r="R94" s="464">
        <f>IF(ISBLANK($B94),0,VLOOKUP($B94,Listen!$A$2:$C$44,3,FALSE))</f>
        <v>0</v>
      </c>
      <c r="S94" s="465">
        <f t="shared" si="15"/>
        <v>0</v>
      </c>
      <c r="T94" s="465">
        <f t="shared" si="14"/>
        <v>0</v>
      </c>
      <c r="U94" s="465">
        <f t="shared" si="14"/>
        <v>0</v>
      </c>
      <c r="V94" s="465">
        <f t="shared" si="14"/>
        <v>0</v>
      </c>
      <c r="W94" s="465">
        <f t="shared" si="14"/>
        <v>0</v>
      </c>
      <c r="X94" s="465">
        <f t="shared" si="14"/>
        <v>0</v>
      </c>
      <c r="Y94" s="465">
        <f t="shared" si="14"/>
        <v>0</v>
      </c>
      <c r="Z94" s="663">
        <f t="shared" si="13"/>
        <v>0</v>
      </c>
      <c r="AA94" s="664">
        <f>IF(C94='Allgemeines+Zusammenfassung'!$B$11,SAV!$O94-SAV!$AB94,HLOOKUP('Allgemeines+Zusammenfassung'!$B$11-1,$AC$4:$AI$300,ROW(C94)-3,FALSE)-$AB94)</f>
        <v>0</v>
      </c>
      <c r="AB94" s="664">
        <f>HLOOKUP('Allgemeines+Zusammenfassung'!$B$11,$AC$4:$AI$300,ROW(C94)-3,FALSE)</f>
        <v>0</v>
      </c>
      <c r="AC94" s="663">
        <f t="shared" si="10"/>
        <v>0</v>
      </c>
      <c r="AD94" s="663">
        <f t="shared" si="9"/>
        <v>0</v>
      </c>
      <c r="AE94" s="663">
        <f t="shared" si="9"/>
        <v>0</v>
      </c>
      <c r="AF94" s="663">
        <f t="shared" si="9"/>
        <v>0</v>
      </c>
      <c r="AG94" s="663">
        <f t="shared" si="8"/>
        <v>0</v>
      </c>
      <c r="AH94" s="663">
        <f t="shared" si="8"/>
        <v>0</v>
      </c>
      <c r="AI94" s="663">
        <f t="shared" si="8"/>
        <v>0</v>
      </c>
      <c r="AJ94" s="469"/>
    </row>
    <row r="95" spans="1:36" s="467" customFormat="1" ht="15" x14ac:dyDescent="0.25">
      <c r="A95" s="462"/>
      <c r="B95" s="462"/>
      <c r="C95" s="463"/>
      <c r="D95" s="662"/>
      <c r="E95" s="662"/>
      <c r="F95" s="662"/>
      <c r="G95" s="662"/>
      <c r="H95" s="662"/>
      <c r="I95" s="662"/>
      <c r="J95" s="662"/>
      <c r="K95" s="662"/>
      <c r="L95" s="663">
        <f t="shared" si="11"/>
        <v>0</v>
      </c>
      <c r="M95" s="662"/>
      <c r="N95" s="662"/>
      <c r="O95" s="663">
        <f t="shared" si="12"/>
        <v>0</v>
      </c>
      <c r="P95" s="662"/>
      <c r="Q95" s="464">
        <f>IF(ISBLANK($B95),0,VLOOKUP($B95,Listen!$A$2:$C$44,2,FALSE))</f>
        <v>0</v>
      </c>
      <c r="R95" s="464">
        <f>IF(ISBLANK($B95),0,VLOOKUP($B95,Listen!$A$2:$C$44,3,FALSE))</f>
        <v>0</v>
      </c>
      <c r="S95" s="465">
        <f t="shared" si="15"/>
        <v>0</v>
      </c>
      <c r="T95" s="465">
        <f t="shared" si="14"/>
        <v>0</v>
      </c>
      <c r="U95" s="465">
        <f t="shared" si="14"/>
        <v>0</v>
      </c>
      <c r="V95" s="465">
        <f t="shared" si="14"/>
        <v>0</v>
      </c>
      <c r="W95" s="465">
        <f t="shared" si="14"/>
        <v>0</v>
      </c>
      <c r="X95" s="465">
        <f t="shared" si="14"/>
        <v>0</v>
      </c>
      <c r="Y95" s="465">
        <f t="shared" si="14"/>
        <v>0</v>
      </c>
      <c r="Z95" s="663">
        <f t="shared" si="13"/>
        <v>0</v>
      </c>
      <c r="AA95" s="664">
        <f>IF(C95='Allgemeines+Zusammenfassung'!$B$11,SAV!$O95-SAV!$AB95,HLOOKUP('Allgemeines+Zusammenfassung'!$B$11-1,$AC$4:$AI$300,ROW(C95)-3,FALSE)-$AB95)</f>
        <v>0</v>
      </c>
      <c r="AB95" s="664">
        <f>HLOOKUP('Allgemeines+Zusammenfassung'!$B$11,$AC$4:$AI$300,ROW(C95)-3,FALSE)</f>
        <v>0</v>
      </c>
      <c r="AC95" s="663">
        <f t="shared" si="10"/>
        <v>0</v>
      </c>
      <c r="AD95" s="663">
        <f t="shared" si="9"/>
        <v>0</v>
      </c>
      <c r="AE95" s="663">
        <f t="shared" si="9"/>
        <v>0</v>
      </c>
      <c r="AF95" s="663">
        <f t="shared" si="9"/>
        <v>0</v>
      </c>
      <c r="AG95" s="663">
        <f t="shared" si="8"/>
        <v>0</v>
      </c>
      <c r="AH95" s="663">
        <f t="shared" si="8"/>
        <v>0</v>
      </c>
      <c r="AI95" s="663">
        <f t="shared" si="8"/>
        <v>0</v>
      </c>
      <c r="AJ95" s="469"/>
    </row>
    <row r="96" spans="1:36" s="467" customFormat="1" ht="15" x14ac:dyDescent="0.25">
      <c r="A96" s="462"/>
      <c r="B96" s="462"/>
      <c r="C96" s="463"/>
      <c r="D96" s="662"/>
      <c r="E96" s="662"/>
      <c r="F96" s="662"/>
      <c r="G96" s="662"/>
      <c r="H96" s="662"/>
      <c r="I96" s="662"/>
      <c r="J96" s="662"/>
      <c r="K96" s="662"/>
      <c r="L96" s="663">
        <f t="shared" si="11"/>
        <v>0</v>
      </c>
      <c r="M96" s="662"/>
      <c r="N96" s="662"/>
      <c r="O96" s="663">
        <f t="shared" si="12"/>
        <v>0</v>
      </c>
      <c r="P96" s="662"/>
      <c r="Q96" s="464">
        <f>IF(ISBLANK($B96),0,VLOOKUP($B96,Listen!$A$2:$C$44,2,FALSE))</f>
        <v>0</v>
      </c>
      <c r="R96" s="464">
        <f>IF(ISBLANK($B96),0,VLOOKUP($B96,Listen!$A$2:$C$44,3,FALSE))</f>
        <v>0</v>
      </c>
      <c r="S96" s="465">
        <f t="shared" si="15"/>
        <v>0</v>
      </c>
      <c r="T96" s="465">
        <f t="shared" si="14"/>
        <v>0</v>
      </c>
      <c r="U96" s="465">
        <f t="shared" si="14"/>
        <v>0</v>
      </c>
      <c r="V96" s="465">
        <f t="shared" si="14"/>
        <v>0</v>
      </c>
      <c r="W96" s="465">
        <f t="shared" si="14"/>
        <v>0</v>
      </c>
      <c r="X96" s="465">
        <f t="shared" si="14"/>
        <v>0</v>
      </c>
      <c r="Y96" s="465">
        <f t="shared" si="14"/>
        <v>0</v>
      </c>
      <c r="Z96" s="663">
        <f t="shared" si="13"/>
        <v>0</v>
      </c>
      <c r="AA96" s="664">
        <f>IF(C96='Allgemeines+Zusammenfassung'!$B$11,SAV!$O96-SAV!$AB96,HLOOKUP('Allgemeines+Zusammenfassung'!$B$11-1,$AC$4:$AI$300,ROW(C96)-3,FALSE)-$AB96)</f>
        <v>0</v>
      </c>
      <c r="AB96" s="664">
        <f>HLOOKUP('Allgemeines+Zusammenfassung'!$B$11,$AC$4:$AI$300,ROW(C96)-3,FALSE)</f>
        <v>0</v>
      </c>
      <c r="AC96" s="663">
        <f t="shared" si="10"/>
        <v>0</v>
      </c>
      <c r="AD96" s="663">
        <f t="shared" si="9"/>
        <v>0</v>
      </c>
      <c r="AE96" s="663">
        <f t="shared" si="9"/>
        <v>0</v>
      </c>
      <c r="AF96" s="663">
        <f t="shared" si="9"/>
        <v>0</v>
      </c>
      <c r="AG96" s="663">
        <f t="shared" si="8"/>
        <v>0</v>
      </c>
      <c r="AH96" s="663">
        <f t="shared" si="8"/>
        <v>0</v>
      </c>
      <c r="AI96" s="663">
        <f t="shared" si="8"/>
        <v>0</v>
      </c>
      <c r="AJ96" s="469"/>
    </row>
    <row r="97" spans="1:36" s="467" customFormat="1" ht="15" x14ac:dyDescent="0.25">
      <c r="A97" s="462"/>
      <c r="B97" s="462"/>
      <c r="C97" s="463"/>
      <c r="D97" s="662"/>
      <c r="E97" s="662"/>
      <c r="F97" s="662"/>
      <c r="G97" s="662"/>
      <c r="H97" s="662"/>
      <c r="I97" s="662"/>
      <c r="J97" s="662"/>
      <c r="K97" s="662"/>
      <c r="L97" s="663">
        <f t="shared" si="11"/>
        <v>0</v>
      </c>
      <c r="M97" s="662"/>
      <c r="N97" s="662"/>
      <c r="O97" s="663">
        <f t="shared" si="12"/>
        <v>0</v>
      </c>
      <c r="P97" s="662"/>
      <c r="Q97" s="464">
        <f>IF(ISBLANK($B97),0,VLOOKUP($B97,Listen!$A$2:$C$44,2,FALSE))</f>
        <v>0</v>
      </c>
      <c r="R97" s="464">
        <f>IF(ISBLANK($B97),0,VLOOKUP($B97,Listen!$A$2:$C$44,3,FALSE))</f>
        <v>0</v>
      </c>
      <c r="S97" s="465">
        <f t="shared" si="15"/>
        <v>0</v>
      </c>
      <c r="T97" s="465">
        <f t="shared" si="14"/>
        <v>0</v>
      </c>
      <c r="U97" s="465">
        <f t="shared" si="14"/>
        <v>0</v>
      </c>
      <c r="V97" s="465">
        <f t="shared" si="14"/>
        <v>0</v>
      </c>
      <c r="W97" s="465">
        <f t="shared" si="14"/>
        <v>0</v>
      </c>
      <c r="X97" s="465">
        <f t="shared" si="14"/>
        <v>0</v>
      </c>
      <c r="Y97" s="465">
        <f t="shared" si="14"/>
        <v>0</v>
      </c>
      <c r="Z97" s="663">
        <f t="shared" si="13"/>
        <v>0</v>
      </c>
      <c r="AA97" s="664">
        <f>IF(C97='Allgemeines+Zusammenfassung'!$B$11,SAV!$O97-SAV!$AB97,HLOOKUP('Allgemeines+Zusammenfassung'!$B$11-1,$AC$4:$AI$300,ROW(C97)-3,FALSE)-$AB97)</f>
        <v>0</v>
      </c>
      <c r="AB97" s="664">
        <f>HLOOKUP('Allgemeines+Zusammenfassung'!$B$11,$AC$4:$AI$300,ROW(C97)-3,FALSE)</f>
        <v>0</v>
      </c>
      <c r="AC97" s="663">
        <f t="shared" si="10"/>
        <v>0</v>
      </c>
      <c r="AD97" s="663">
        <f t="shared" si="9"/>
        <v>0</v>
      </c>
      <c r="AE97" s="663">
        <f t="shared" si="9"/>
        <v>0</v>
      </c>
      <c r="AF97" s="663">
        <f t="shared" si="9"/>
        <v>0</v>
      </c>
      <c r="AG97" s="663">
        <f t="shared" si="8"/>
        <v>0</v>
      </c>
      <c r="AH97" s="663">
        <f t="shared" si="8"/>
        <v>0</v>
      </c>
      <c r="AI97" s="663">
        <f t="shared" si="8"/>
        <v>0</v>
      </c>
      <c r="AJ97" s="469"/>
    </row>
    <row r="98" spans="1:36" s="467" customFormat="1" ht="15" x14ac:dyDescent="0.25">
      <c r="A98" s="462"/>
      <c r="B98" s="462"/>
      <c r="C98" s="463"/>
      <c r="D98" s="662"/>
      <c r="E98" s="662"/>
      <c r="F98" s="662"/>
      <c r="G98" s="662"/>
      <c r="H98" s="662"/>
      <c r="I98" s="662"/>
      <c r="J98" s="662"/>
      <c r="K98" s="662"/>
      <c r="L98" s="663">
        <f t="shared" si="11"/>
        <v>0</v>
      </c>
      <c r="M98" s="662"/>
      <c r="N98" s="662"/>
      <c r="O98" s="663">
        <f t="shared" si="12"/>
        <v>0</v>
      </c>
      <c r="P98" s="662"/>
      <c r="Q98" s="464">
        <f>IF(ISBLANK($B98),0,VLOOKUP($B98,Listen!$A$2:$C$44,2,FALSE))</f>
        <v>0</v>
      </c>
      <c r="R98" s="464">
        <f>IF(ISBLANK($B98),0,VLOOKUP($B98,Listen!$A$2:$C$44,3,FALSE))</f>
        <v>0</v>
      </c>
      <c r="S98" s="465">
        <f t="shared" si="15"/>
        <v>0</v>
      </c>
      <c r="T98" s="465">
        <f t="shared" si="14"/>
        <v>0</v>
      </c>
      <c r="U98" s="465">
        <f t="shared" si="14"/>
        <v>0</v>
      </c>
      <c r="V98" s="465">
        <f t="shared" si="14"/>
        <v>0</v>
      </c>
      <c r="W98" s="465">
        <f t="shared" si="14"/>
        <v>0</v>
      </c>
      <c r="X98" s="465">
        <f t="shared" si="14"/>
        <v>0</v>
      </c>
      <c r="Y98" s="465">
        <f t="shared" si="14"/>
        <v>0</v>
      </c>
      <c r="Z98" s="663">
        <f t="shared" si="13"/>
        <v>0</v>
      </c>
      <c r="AA98" s="664">
        <f>IF(C98='Allgemeines+Zusammenfassung'!$B$11,SAV!$O98-SAV!$AB98,HLOOKUP('Allgemeines+Zusammenfassung'!$B$11-1,$AC$4:$AI$300,ROW(C98)-3,FALSE)-$AB98)</f>
        <v>0</v>
      </c>
      <c r="AB98" s="664">
        <f>HLOOKUP('Allgemeines+Zusammenfassung'!$B$11,$AC$4:$AI$300,ROW(C98)-3,FALSE)</f>
        <v>0</v>
      </c>
      <c r="AC98" s="663">
        <f t="shared" si="10"/>
        <v>0</v>
      </c>
      <c r="AD98" s="663">
        <f t="shared" si="9"/>
        <v>0</v>
      </c>
      <c r="AE98" s="663">
        <f t="shared" si="9"/>
        <v>0</v>
      </c>
      <c r="AF98" s="663">
        <f t="shared" si="9"/>
        <v>0</v>
      </c>
      <c r="AG98" s="663">
        <f t="shared" si="8"/>
        <v>0</v>
      </c>
      <c r="AH98" s="663">
        <f t="shared" si="8"/>
        <v>0</v>
      </c>
      <c r="AI98" s="663">
        <f t="shared" si="8"/>
        <v>0</v>
      </c>
      <c r="AJ98" s="469"/>
    </row>
    <row r="99" spans="1:36" s="467" customFormat="1" ht="15" x14ac:dyDescent="0.25">
      <c r="A99" s="462"/>
      <c r="B99" s="462"/>
      <c r="C99" s="463"/>
      <c r="D99" s="662"/>
      <c r="E99" s="662"/>
      <c r="F99" s="662"/>
      <c r="G99" s="662"/>
      <c r="H99" s="662"/>
      <c r="I99" s="662"/>
      <c r="J99" s="662"/>
      <c r="K99" s="662"/>
      <c r="L99" s="663">
        <f t="shared" si="11"/>
        <v>0</v>
      </c>
      <c r="M99" s="662"/>
      <c r="N99" s="662"/>
      <c r="O99" s="663">
        <f t="shared" si="12"/>
        <v>0</v>
      </c>
      <c r="P99" s="662"/>
      <c r="Q99" s="464">
        <f>IF(ISBLANK($B99),0,VLOOKUP($B99,Listen!$A$2:$C$44,2,FALSE))</f>
        <v>0</v>
      </c>
      <c r="R99" s="464">
        <f>IF(ISBLANK($B99),0,VLOOKUP($B99,Listen!$A$2:$C$44,3,FALSE))</f>
        <v>0</v>
      </c>
      <c r="S99" s="465">
        <f t="shared" si="15"/>
        <v>0</v>
      </c>
      <c r="T99" s="465">
        <f t="shared" si="14"/>
        <v>0</v>
      </c>
      <c r="U99" s="465">
        <f t="shared" si="14"/>
        <v>0</v>
      </c>
      <c r="V99" s="465">
        <f t="shared" si="14"/>
        <v>0</v>
      </c>
      <c r="W99" s="465">
        <f t="shared" si="14"/>
        <v>0</v>
      </c>
      <c r="X99" s="465">
        <f t="shared" si="14"/>
        <v>0</v>
      </c>
      <c r="Y99" s="465">
        <f t="shared" si="14"/>
        <v>0</v>
      </c>
      <c r="Z99" s="663">
        <f t="shared" si="13"/>
        <v>0</v>
      </c>
      <c r="AA99" s="664">
        <f>IF(C99='Allgemeines+Zusammenfassung'!$B$11,SAV!$O99-SAV!$AB99,HLOOKUP('Allgemeines+Zusammenfassung'!$B$11-1,$AC$4:$AI$300,ROW(C99)-3,FALSE)-$AB99)</f>
        <v>0</v>
      </c>
      <c r="AB99" s="664">
        <f>HLOOKUP('Allgemeines+Zusammenfassung'!$B$11,$AC$4:$AI$300,ROW(C99)-3,FALSE)</f>
        <v>0</v>
      </c>
      <c r="AC99" s="663">
        <f t="shared" si="10"/>
        <v>0</v>
      </c>
      <c r="AD99" s="663">
        <f t="shared" si="9"/>
        <v>0</v>
      </c>
      <c r="AE99" s="663">
        <f t="shared" si="9"/>
        <v>0</v>
      </c>
      <c r="AF99" s="663">
        <f t="shared" si="9"/>
        <v>0</v>
      </c>
      <c r="AG99" s="663">
        <f t="shared" si="8"/>
        <v>0</v>
      </c>
      <c r="AH99" s="663">
        <f t="shared" si="8"/>
        <v>0</v>
      </c>
      <c r="AI99" s="663">
        <f t="shared" si="8"/>
        <v>0</v>
      </c>
      <c r="AJ99" s="469"/>
    </row>
    <row r="100" spans="1:36" s="467" customFormat="1" ht="15" x14ac:dyDescent="0.25">
      <c r="A100" s="462"/>
      <c r="B100" s="462"/>
      <c r="C100" s="463"/>
      <c r="D100" s="662"/>
      <c r="E100" s="662"/>
      <c r="F100" s="662"/>
      <c r="G100" s="662"/>
      <c r="H100" s="662"/>
      <c r="I100" s="662"/>
      <c r="J100" s="662"/>
      <c r="K100" s="662"/>
      <c r="L100" s="663">
        <f t="shared" si="11"/>
        <v>0</v>
      </c>
      <c r="M100" s="662"/>
      <c r="N100" s="662"/>
      <c r="O100" s="663">
        <f t="shared" si="12"/>
        <v>0</v>
      </c>
      <c r="P100" s="662"/>
      <c r="Q100" s="464">
        <f>IF(ISBLANK($B100),0,VLOOKUP($B100,Listen!$A$2:$C$44,2,FALSE))</f>
        <v>0</v>
      </c>
      <c r="R100" s="464">
        <f>IF(ISBLANK($B100),0,VLOOKUP($B100,Listen!$A$2:$C$44,3,FALSE))</f>
        <v>0</v>
      </c>
      <c r="S100" s="465">
        <f t="shared" si="15"/>
        <v>0</v>
      </c>
      <c r="T100" s="465">
        <f t="shared" si="14"/>
        <v>0</v>
      </c>
      <c r="U100" s="465">
        <f t="shared" si="14"/>
        <v>0</v>
      </c>
      <c r="V100" s="465">
        <f t="shared" si="14"/>
        <v>0</v>
      </c>
      <c r="W100" s="465">
        <f t="shared" si="14"/>
        <v>0</v>
      </c>
      <c r="X100" s="465">
        <f t="shared" si="14"/>
        <v>0</v>
      </c>
      <c r="Y100" s="465">
        <f t="shared" si="14"/>
        <v>0</v>
      </c>
      <c r="Z100" s="663">
        <f t="shared" si="13"/>
        <v>0</v>
      </c>
      <c r="AA100" s="664">
        <f>IF(C100='Allgemeines+Zusammenfassung'!$B$11,SAV!$O100-SAV!$AB100,HLOOKUP('Allgemeines+Zusammenfassung'!$B$11-1,$AC$4:$AI$300,ROW(C100)-3,FALSE)-$AB100)</f>
        <v>0</v>
      </c>
      <c r="AB100" s="664">
        <f>HLOOKUP('Allgemeines+Zusammenfassung'!$B$11,$AC$4:$AI$300,ROW(C100)-3,FALSE)</f>
        <v>0</v>
      </c>
      <c r="AC100" s="663">
        <f t="shared" si="10"/>
        <v>0</v>
      </c>
      <c r="AD100" s="663">
        <f t="shared" si="9"/>
        <v>0</v>
      </c>
      <c r="AE100" s="663">
        <f t="shared" si="9"/>
        <v>0</v>
      </c>
      <c r="AF100" s="663">
        <f t="shared" si="9"/>
        <v>0</v>
      </c>
      <c r="AG100" s="663">
        <f t="shared" si="8"/>
        <v>0</v>
      </c>
      <c r="AH100" s="663">
        <f t="shared" si="8"/>
        <v>0</v>
      </c>
      <c r="AI100" s="663">
        <f t="shared" si="8"/>
        <v>0</v>
      </c>
      <c r="AJ100" s="469"/>
    </row>
    <row r="101" spans="1:36" s="467" customFormat="1" ht="15" x14ac:dyDescent="0.25">
      <c r="A101" s="462"/>
      <c r="B101" s="462"/>
      <c r="C101" s="463"/>
      <c r="D101" s="662"/>
      <c r="E101" s="662"/>
      <c r="F101" s="662"/>
      <c r="G101" s="662"/>
      <c r="H101" s="662"/>
      <c r="I101" s="662"/>
      <c r="J101" s="662"/>
      <c r="K101" s="662"/>
      <c r="L101" s="663">
        <f t="shared" si="11"/>
        <v>0</v>
      </c>
      <c r="M101" s="662"/>
      <c r="N101" s="662"/>
      <c r="O101" s="663">
        <f t="shared" si="12"/>
        <v>0</v>
      </c>
      <c r="P101" s="662"/>
      <c r="Q101" s="464">
        <f>IF(ISBLANK($B101),0,VLOOKUP($B101,Listen!$A$2:$C$44,2,FALSE))</f>
        <v>0</v>
      </c>
      <c r="R101" s="464">
        <f>IF(ISBLANK($B101),0,VLOOKUP($B101,Listen!$A$2:$C$44,3,FALSE))</f>
        <v>0</v>
      </c>
      <c r="S101" s="465">
        <f t="shared" si="15"/>
        <v>0</v>
      </c>
      <c r="T101" s="465">
        <f t="shared" si="14"/>
        <v>0</v>
      </c>
      <c r="U101" s="465">
        <f t="shared" si="14"/>
        <v>0</v>
      </c>
      <c r="V101" s="465">
        <f t="shared" si="14"/>
        <v>0</v>
      </c>
      <c r="W101" s="465">
        <f t="shared" si="14"/>
        <v>0</v>
      </c>
      <c r="X101" s="465">
        <f t="shared" si="14"/>
        <v>0</v>
      </c>
      <c r="Y101" s="465">
        <f t="shared" si="14"/>
        <v>0</v>
      </c>
      <c r="Z101" s="663">
        <f t="shared" si="13"/>
        <v>0</v>
      </c>
      <c r="AA101" s="664">
        <f>IF(C101='Allgemeines+Zusammenfassung'!$B$11,SAV!$O101-SAV!$AB101,HLOOKUP('Allgemeines+Zusammenfassung'!$B$11-1,$AC$4:$AI$300,ROW(C101)-3,FALSE)-$AB101)</f>
        <v>0</v>
      </c>
      <c r="AB101" s="664">
        <f>HLOOKUP('Allgemeines+Zusammenfassung'!$B$11,$AC$4:$AI$300,ROW(C101)-3,FALSE)</f>
        <v>0</v>
      </c>
      <c r="AC101" s="663">
        <f t="shared" si="10"/>
        <v>0</v>
      </c>
      <c r="AD101" s="663">
        <f t="shared" si="9"/>
        <v>0</v>
      </c>
      <c r="AE101" s="663">
        <f t="shared" si="9"/>
        <v>0</v>
      </c>
      <c r="AF101" s="663">
        <f t="shared" si="9"/>
        <v>0</v>
      </c>
      <c r="AG101" s="663">
        <f t="shared" si="8"/>
        <v>0</v>
      </c>
      <c r="AH101" s="663">
        <f t="shared" si="8"/>
        <v>0</v>
      </c>
      <c r="AI101" s="663">
        <f t="shared" si="8"/>
        <v>0</v>
      </c>
      <c r="AJ101" s="469"/>
    </row>
    <row r="102" spans="1:36" s="467" customFormat="1" ht="15" x14ac:dyDescent="0.25">
      <c r="A102" s="462"/>
      <c r="B102" s="462"/>
      <c r="C102" s="463"/>
      <c r="D102" s="662"/>
      <c r="E102" s="662"/>
      <c r="F102" s="662"/>
      <c r="G102" s="662"/>
      <c r="H102" s="662"/>
      <c r="I102" s="662"/>
      <c r="J102" s="662"/>
      <c r="K102" s="662"/>
      <c r="L102" s="663">
        <f t="shared" si="11"/>
        <v>0</v>
      </c>
      <c r="M102" s="662"/>
      <c r="N102" s="662"/>
      <c r="O102" s="663">
        <f t="shared" si="12"/>
        <v>0</v>
      </c>
      <c r="P102" s="662"/>
      <c r="Q102" s="464">
        <f>IF(ISBLANK($B102),0,VLOOKUP($B102,Listen!$A$2:$C$44,2,FALSE))</f>
        <v>0</v>
      </c>
      <c r="R102" s="464">
        <f>IF(ISBLANK($B102),0,VLOOKUP($B102,Listen!$A$2:$C$44,3,FALSE))</f>
        <v>0</v>
      </c>
      <c r="S102" s="465">
        <f t="shared" si="15"/>
        <v>0</v>
      </c>
      <c r="T102" s="465">
        <f t="shared" si="14"/>
        <v>0</v>
      </c>
      <c r="U102" s="465">
        <f t="shared" si="14"/>
        <v>0</v>
      </c>
      <c r="V102" s="465">
        <f t="shared" si="14"/>
        <v>0</v>
      </c>
      <c r="W102" s="465">
        <f t="shared" si="14"/>
        <v>0</v>
      </c>
      <c r="X102" s="465">
        <f t="shared" si="14"/>
        <v>0</v>
      </c>
      <c r="Y102" s="465">
        <f t="shared" si="14"/>
        <v>0</v>
      </c>
      <c r="Z102" s="663">
        <f t="shared" si="13"/>
        <v>0</v>
      </c>
      <c r="AA102" s="664">
        <f>IF(C102='Allgemeines+Zusammenfassung'!$B$11,SAV!$O102-SAV!$AB102,HLOOKUP('Allgemeines+Zusammenfassung'!$B$11-1,$AC$4:$AI$300,ROW(C102)-3,FALSE)-$AB102)</f>
        <v>0</v>
      </c>
      <c r="AB102" s="664">
        <f>HLOOKUP('Allgemeines+Zusammenfassung'!$B$11,$AC$4:$AI$300,ROW(C102)-3,FALSE)</f>
        <v>0</v>
      </c>
      <c r="AC102" s="663">
        <f t="shared" si="10"/>
        <v>0</v>
      </c>
      <c r="AD102" s="663">
        <f t="shared" si="9"/>
        <v>0</v>
      </c>
      <c r="AE102" s="663">
        <f t="shared" si="9"/>
        <v>0</v>
      </c>
      <c r="AF102" s="663">
        <f t="shared" si="9"/>
        <v>0</v>
      </c>
      <c r="AG102" s="663">
        <f t="shared" si="8"/>
        <v>0</v>
      </c>
      <c r="AH102" s="663">
        <f t="shared" si="8"/>
        <v>0</v>
      </c>
      <c r="AI102" s="663">
        <f t="shared" si="8"/>
        <v>0</v>
      </c>
      <c r="AJ102" s="469"/>
    </row>
    <row r="103" spans="1:36" s="467" customFormat="1" ht="15" x14ac:dyDescent="0.25">
      <c r="A103" s="462"/>
      <c r="B103" s="462"/>
      <c r="C103" s="463"/>
      <c r="D103" s="662"/>
      <c r="E103" s="662"/>
      <c r="F103" s="662"/>
      <c r="G103" s="662"/>
      <c r="H103" s="662"/>
      <c r="I103" s="662"/>
      <c r="J103" s="662"/>
      <c r="K103" s="662"/>
      <c r="L103" s="663">
        <f t="shared" si="11"/>
        <v>0</v>
      </c>
      <c r="M103" s="662"/>
      <c r="N103" s="662"/>
      <c r="O103" s="663">
        <f t="shared" si="12"/>
        <v>0</v>
      </c>
      <c r="P103" s="662"/>
      <c r="Q103" s="464">
        <f>IF(ISBLANK($B103),0,VLOOKUP($B103,Listen!$A$2:$C$44,2,FALSE))</f>
        <v>0</v>
      </c>
      <c r="R103" s="464">
        <f>IF(ISBLANK($B103),0,VLOOKUP($B103,Listen!$A$2:$C$44,3,FALSE))</f>
        <v>0</v>
      </c>
      <c r="S103" s="465">
        <f t="shared" si="15"/>
        <v>0</v>
      </c>
      <c r="T103" s="465">
        <f t="shared" si="14"/>
        <v>0</v>
      </c>
      <c r="U103" s="465">
        <f t="shared" si="14"/>
        <v>0</v>
      </c>
      <c r="V103" s="465">
        <f t="shared" si="14"/>
        <v>0</v>
      </c>
      <c r="W103" s="465">
        <f t="shared" si="14"/>
        <v>0</v>
      </c>
      <c r="X103" s="465">
        <f t="shared" si="14"/>
        <v>0</v>
      </c>
      <c r="Y103" s="465">
        <f t="shared" si="14"/>
        <v>0</v>
      </c>
      <c r="Z103" s="663">
        <f t="shared" si="13"/>
        <v>0</v>
      </c>
      <c r="AA103" s="664">
        <f>IF(C103='Allgemeines+Zusammenfassung'!$B$11,SAV!$O103-SAV!$AB103,HLOOKUP('Allgemeines+Zusammenfassung'!$B$11-1,$AC$4:$AI$300,ROW(C103)-3,FALSE)-$AB103)</f>
        <v>0</v>
      </c>
      <c r="AB103" s="664">
        <f>HLOOKUP('Allgemeines+Zusammenfassung'!$B$11,$AC$4:$AI$300,ROW(C103)-3,FALSE)</f>
        <v>0</v>
      </c>
      <c r="AC103" s="663">
        <f t="shared" si="10"/>
        <v>0</v>
      </c>
      <c r="AD103" s="663">
        <f t="shared" si="9"/>
        <v>0</v>
      </c>
      <c r="AE103" s="663">
        <f t="shared" si="9"/>
        <v>0</v>
      </c>
      <c r="AF103" s="663">
        <f t="shared" si="9"/>
        <v>0</v>
      </c>
      <c r="AG103" s="663">
        <f t="shared" si="8"/>
        <v>0</v>
      </c>
      <c r="AH103" s="663">
        <f t="shared" si="8"/>
        <v>0</v>
      </c>
      <c r="AI103" s="663">
        <f t="shared" si="8"/>
        <v>0</v>
      </c>
      <c r="AJ103" s="469"/>
    </row>
    <row r="104" spans="1:36" s="467" customFormat="1" ht="15" x14ac:dyDescent="0.25">
      <c r="A104" s="462"/>
      <c r="B104" s="462"/>
      <c r="C104" s="463"/>
      <c r="D104" s="662"/>
      <c r="E104" s="662"/>
      <c r="F104" s="662"/>
      <c r="G104" s="662"/>
      <c r="H104" s="662"/>
      <c r="I104" s="662"/>
      <c r="J104" s="662"/>
      <c r="K104" s="662"/>
      <c r="L104" s="663">
        <f t="shared" si="11"/>
        <v>0</v>
      </c>
      <c r="M104" s="662"/>
      <c r="N104" s="662"/>
      <c r="O104" s="663">
        <f t="shared" si="12"/>
        <v>0</v>
      </c>
      <c r="P104" s="662"/>
      <c r="Q104" s="464">
        <f>IF(ISBLANK($B104),0,VLOOKUP($B104,Listen!$A$2:$C$44,2,FALSE))</f>
        <v>0</v>
      </c>
      <c r="R104" s="464">
        <f>IF(ISBLANK($B104),0,VLOOKUP($B104,Listen!$A$2:$C$44,3,FALSE))</f>
        <v>0</v>
      </c>
      <c r="S104" s="465">
        <f t="shared" si="15"/>
        <v>0</v>
      </c>
      <c r="T104" s="465">
        <f t="shared" si="14"/>
        <v>0</v>
      </c>
      <c r="U104" s="465">
        <f t="shared" si="14"/>
        <v>0</v>
      </c>
      <c r="V104" s="465">
        <f t="shared" si="14"/>
        <v>0</v>
      </c>
      <c r="W104" s="465">
        <f t="shared" si="14"/>
        <v>0</v>
      </c>
      <c r="X104" s="465">
        <f t="shared" si="14"/>
        <v>0</v>
      </c>
      <c r="Y104" s="465">
        <f t="shared" si="14"/>
        <v>0</v>
      </c>
      <c r="Z104" s="663">
        <f t="shared" si="13"/>
        <v>0</v>
      </c>
      <c r="AA104" s="664">
        <f>IF(C104='Allgemeines+Zusammenfassung'!$B$11,SAV!$O104-SAV!$AB104,HLOOKUP('Allgemeines+Zusammenfassung'!$B$11-1,$AC$4:$AI$300,ROW(C104)-3,FALSE)-$AB104)</f>
        <v>0</v>
      </c>
      <c r="AB104" s="664">
        <f>HLOOKUP('Allgemeines+Zusammenfassung'!$B$11,$AC$4:$AI$300,ROW(C104)-3,FALSE)</f>
        <v>0</v>
      </c>
      <c r="AC104" s="663">
        <f t="shared" si="10"/>
        <v>0</v>
      </c>
      <c r="AD104" s="663">
        <f t="shared" si="9"/>
        <v>0</v>
      </c>
      <c r="AE104" s="663">
        <f t="shared" si="9"/>
        <v>0</v>
      </c>
      <c r="AF104" s="663">
        <f t="shared" si="9"/>
        <v>0</v>
      </c>
      <c r="AG104" s="663">
        <f t="shared" si="8"/>
        <v>0</v>
      </c>
      <c r="AH104" s="663">
        <f t="shared" si="8"/>
        <v>0</v>
      </c>
      <c r="AI104" s="663">
        <f t="shared" si="8"/>
        <v>0</v>
      </c>
      <c r="AJ104" s="469"/>
    </row>
    <row r="105" spans="1:36" s="467" customFormat="1" ht="15" x14ac:dyDescent="0.25">
      <c r="A105" s="462"/>
      <c r="B105" s="462"/>
      <c r="C105" s="463"/>
      <c r="D105" s="662"/>
      <c r="E105" s="662"/>
      <c r="F105" s="662"/>
      <c r="G105" s="662"/>
      <c r="H105" s="662"/>
      <c r="I105" s="662"/>
      <c r="J105" s="662"/>
      <c r="K105" s="662"/>
      <c r="L105" s="663">
        <f t="shared" si="11"/>
        <v>0</v>
      </c>
      <c r="M105" s="662"/>
      <c r="N105" s="662"/>
      <c r="O105" s="663">
        <f t="shared" si="12"/>
        <v>0</v>
      </c>
      <c r="P105" s="662"/>
      <c r="Q105" s="464">
        <f>IF(ISBLANK($B105),0,VLOOKUP($B105,Listen!$A$2:$C$44,2,FALSE))</f>
        <v>0</v>
      </c>
      <c r="R105" s="464">
        <f>IF(ISBLANK($B105),0,VLOOKUP($B105,Listen!$A$2:$C$44,3,FALSE))</f>
        <v>0</v>
      </c>
      <c r="S105" s="465">
        <f t="shared" si="15"/>
        <v>0</v>
      </c>
      <c r="T105" s="465">
        <f t="shared" si="14"/>
        <v>0</v>
      </c>
      <c r="U105" s="465">
        <f t="shared" si="14"/>
        <v>0</v>
      </c>
      <c r="V105" s="465">
        <f t="shared" si="14"/>
        <v>0</v>
      </c>
      <c r="W105" s="465">
        <f t="shared" si="14"/>
        <v>0</v>
      </c>
      <c r="X105" s="465">
        <f t="shared" si="14"/>
        <v>0</v>
      </c>
      <c r="Y105" s="465">
        <f t="shared" si="14"/>
        <v>0</v>
      </c>
      <c r="Z105" s="663">
        <f t="shared" si="13"/>
        <v>0</v>
      </c>
      <c r="AA105" s="664">
        <f>IF(C105='Allgemeines+Zusammenfassung'!$B$11,SAV!$O105-SAV!$AB105,HLOOKUP('Allgemeines+Zusammenfassung'!$B$11-1,$AC$4:$AI$300,ROW(C105)-3,FALSE)-$AB105)</f>
        <v>0</v>
      </c>
      <c r="AB105" s="664">
        <f>HLOOKUP('Allgemeines+Zusammenfassung'!$B$11,$AC$4:$AI$300,ROW(C105)-3,FALSE)</f>
        <v>0</v>
      </c>
      <c r="AC105" s="663">
        <f t="shared" si="10"/>
        <v>0</v>
      </c>
      <c r="AD105" s="663">
        <f t="shared" si="9"/>
        <v>0</v>
      </c>
      <c r="AE105" s="663">
        <f t="shared" si="9"/>
        <v>0</v>
      </c>
      <c r="AF105" s="663">
        <f t="shared" si="9"/>
        <v>0</v>
      </c>
      <c r="AG105" s="663">
        <f t="shared" si="8"/>
        <v>0</v>
      </c>
      <c r="AH105" s="663">
        <f t="shared" si="8"/>
        <v>0</v>
      </c>
      <c r="AI105" s="663">
        <f t="shared" si="8"/>
        <v>0</v>
      </c>
      <c r="AJ105" s="469"/>
    </row>
    <row r="106" spans="1:36" s="467" customFormat="1" ht="15" x14ac:dyDescent="0.25">
      <c r="A106" s="462"/>
      <c r="B106" s="462"/>
      <c r="C106" s="463"/>
      <c r="D106" s="662"/>
      <c r="E106" s="662"/>
      <c r="F106" s="662"/>
      <c r="G106" s="662"/>
      <c r="H106" s="662"/>
      <c r="I106" s="662"/>
      <c r="J106" s="662"/>
      <c r="K106" s="662"/>
      <c r="L106" s="663">
        <f t="shared" si="11"/>
        <v>0</v>
      </c>
      <c r="M106" s="662"/>
      <c r="N106" s="662"/>
      <c r="O106" s="663">
        <f t="shared" si="12"/>
        <v>0</v>
      </c>
      <c r="P106" s="662"/>
      <c r="Q106" s="464">
        <f>IF(ISBLANK($B106),0,VLOOKUP($B106,Listen!$A$2:$C$44,2,FALSE))</f>
        <v>0</v>
      </c>
      <c r="R106" s="464">
        <f>IF(ISBLANK($B106),0,VLOOKUP($B106,Listen!$A$2:$C$44,3,FALSE))</f>
        <v>0</v>
      </c>
      <c r="S106" s="465">
        <f t="shared" si="15"/>
        <v>0</v>
      </c>
      <c r="T106" s="465">
        <f t="shared" si="14"/>
        <v>0</v>
      </c>
      <c r="U106" s="465">
        <f t="shared" si="14"/>
        <v>0</v>
      </c>
      <c r="V106" s="465">
        <f t="shared" si="14"/>
        <v>0</v>
      </c>
      <c r="W106" s="465">
        <f t="shared" si="14"/>
        <v>0</v>
      </c>
      <c r="X106" s="465">
        <f t="shared" si="14"/>
        <v>0</v>
      </c>
      <c r="Y106" s="465">
        <f t="shared" si="14"/>
        <v>0</v>
      </c>
      <c r="Z106" s="663">
        <f t="shared" si="13"/>
        <v>0</v>
      </c>
      <c r="AA106" s="664">
        <f>IF(C106='Allgemeines+Zusammenfassung'!$B$11,SAV!$O106-SAV!$AB106,HLOOKUP('Allgemeines+Zusammenfassung'!$B$11-1,$AC$4:$AI$300,ROW(C106)-3,FALSE)-$AB106)</f>
        <v>0</v>
      </c>
      <c r="AB106" s="664">
        <f>HLOOKUP('Allgemeines+Zusammenfassung'!$B$11,$AC$4:$AI$300,ROW(C106)-3,FALSE)</f>
        <v>0</v>
      </c>
      <c r="AC106" s="663">
        <f t="shared" si="10"/>
        <v>0</v>
      </c>
      <c r="AD106" s="663">
        <f t="shared" si="9"/>
        <v>0</v>
      </c>
      <c r="AE106" s="663">
        <f t="shared" si="9"/>
        <v>0</v>
      </c>
      <c r="AF106" s="663">
        <f t="shared" si="9"/>
        <v>0</v>
      </c>
      <c r="AG106" s="663">
        <f t="shared" si="8"/>
        <v>0</v>
      </c>
      <c r="AH106" s="663">
        <f t="shared" si="8"/>
        <v>0</v>
      </c>
      <c r="AI106" s="663">
        <f t="shared" si="8"/>
        <v>0</v>
      </c>
      <c r="AJ106" s="469"/>
    </row>
    <row r="107" spans="1:36" s="467" customFormat="1" ht="15" x14ac:dyDescent="0.25">
      <c r="A107" s="462"/>
      <c r="B107" s="462"/>
      <c r="C107" s="463"/>
      <c r="D107" s="662"/>
      <c r="E107" s="662"/>
      <c r="F107" s="662"/>
      <c r="G107" s="662"/>
      <c r="H107" s="662"/>
      <c r="I107" s="662"/>
      <c r="J107" s="662"/>
      <c r="K107" s="662"/>
      <c r="L107" s="663">
        <f t="shared" si="11"/>
        <v>0</v>
      </c>
      <c r="M107" s="662"/>
      <c r="N107" s="662"/>
      <c r="O107" s="663">
        <f t="shared" si="12"/>
        <v>0</v>
      </c>
      <c r="P107" s="662"/>
      <c r="Q107" s="464">
        <f>IF(ISBLANK($B107),0,VLOOKUP($B107,Listen!$A$2:$C$44,2,FALSE))</f>
        <v>0</v>
      </c>
      <c r="R107" s="464">
        <f>IF(ISBLANK($B107),0,VLOOKUP($B107,Listen!$A$2:$C$44,3,FALSE))</f>
        <v>0</v>
      </c>
      <c r="S107" s="465">
        <f t="shared" si="15"/>
        <v>0</v>
      </c>
      <c r="T107" s="465">
        <f t="shared" si="14"/>
        <v>0</v>
      </c>
      <c r="U107" s="465">
        <f t="shared" si="14"/>
        <v>0</v>
      </c>
      <c r="V107" s="465">
        <f t="shared" si="14"/>
        <v>0</v>
      </c>
      <c r="W107" s="465">
        <f t="shared" si="14"/>
        <v>0</v>
      </c>
      <c r="X107" s="465">
        <f t="shared" si="14"/>
        <v>0</v>
      </c>
      <c r="Y107" s="465">
        <f t="shared" si="14"/>
        <v>0</v>
      </c>
      <c r="Z107" s="663">
        <f t="shared" si="13"/>
        <v>0</v>
      </c>
      <c r="AA107" s="664">
        <f>IF(C107='Allgemeines+Zusammenfassung'!$B$11,SAV!$O107-SAV!$AB107,HLOOKUP('Allgemeines+Zusammenfassung'!$B$11-1,$AC$4:$AI$300,ROW(C107)-3,FALSE)-$AB107)</f>
        <v>0</v>
      </c>
      <c r="AB107" s="664">
        <f>HLOOKUP('Allgemeines+Zusammenfassung'!$B$11,$AC$4:$AI$300,ROW(C107)-3,FALSE)</f>
        <v>0</v>
      </c>
      <c r="AC107" s="663">
        <f t="shared" si="10"/>
        <v>0</v>
      </c>
      <c r="AD107" s="663">
        <f t="shared" si="9"/>
        <v>0</v>
      </c>
      <c r="AE107" s="663">
        <f t="shared" si="9"/>
        <v>0</v>
      </c>
      <c r="AF107" s="663">
        <f t="shared" si="9"/>
        <v>0</v>
      </c>
      <c r="AG107" s="663">
        <f t="shared" si="8"/>
        <v>0</v>
      </c>
      <c r="AH107" s="663">
        <f t="shared" si="8"/>
        <v>0</v>
      </c>
      <c r="AI107" s="663">
        <f t="shared" si="8"/>
        <v>0</v>
      </c>
      <c r="AJ107" s="469"/>
    </row>
    <row r="108" spans="1:36" s="467" customFormat="1" ht="15" x14ac:dyDescent="0.25">
      <c r="A108" s="462"/>
      <c r="B108" s="462"/>
      <c r="C108" s="463"/>
      <c r="D108" s="662"/>
      <c r="E108" s="662"/>
      <c r="F108" s="662"/>
      <c r="G108" s="662"/>
      <c r="H108" s="662"/>
      <c r="I108" s="662"/>
      <c r="J108" s="662"/>
      <c r="K108" s="662"/>
      <c r="L108" s="663">
        <f t="shared" si="11"/>
        <v>0</v>
      </c>
      <c r="M108" s="662"/>
      <c r="N108" s="662"/>
      <c r="O108" s="663">
        <f t="shared" si="12"/>
        <v>0</v>
      </c>
      <c r="P108" s="662"/>
      <c r="Q108" s="464">
        <f>IF(ISBLANK($B108),0,VLOOKUP($B108,Listen!$A$2:$C$44,2,FALSE))</f>
        <v>0</v>
      </c>
      <c r="R108" s="464">
        <f>IF(ISBLANK($B108),0,VLOOKUP($B108,Listen!$A$2:$C$44,3,FALSE))</f>
        <v>0</v>
      </c>
      <c r="S108" s="465">
        <f t="shared" si="15"/>
        <v>0</v>
      </c>
      <c r="T108" s="465">
        <f t="shared" si="14"/>
        <v>0</v>
      </c>
      <c r="U108" s="465">
        <f t="shared" si="14"/>
        <v>0</v>
      </c>
      <c r="V108" s="465">
        <f t="shared" si="14"/>
        <v>0</v>
      </c>
      <c r="W108" s="465">
        <f t="shared" si="14"/>
        <v>0</v>
      </c>
      <c r="X108" s="465">
        <f t="shared" si="14"/>
        <v>0</v>
      </c>
      <c r="Y108" s="465">
        <f t="shared" si="14"/>
        <v>0</v>
      </c>
      <c r="Z108" s="663">
        <f t="shared" si="13"/>
        <v>0</v>
      </c>
      <c r="AA108" s="664">
        <f>IF(C108='Allgemeines+Zusammenfassung'!$B$11,SAV!$O108-SAV!$AB108,HLOOKUP('Allgemeines+Zusammenfassung'!$B$11-1,$AC$4:$AI$300,ROW(C108)-3,FALSE)-$AB108)</f>
        <v>0</v>
      </c>
      <c r="AB108" s="664">
        <f>HLOOKUP('Allgemeines+Zusammenfassung'!$B$11,$AC$4:$AI$300,ROW(C108)-3,FALSE)</f>
        <v>0</v>
      </c>
      <c r="AC108" s="663">
        <f t="shared" si="10"/>
        <v>0</v>
      </c>
      <c r="AD108" s="663">
        <f t="shared" si="9"/>
        <v>0</v>
      </c>
      <c r="AE108" s="663">
        <f t="shared" si="9"/>
        <v>0</v>
      </c>
      <c r="AF108" s="663">
        <f t="shared" si="9"/>
        <v>0</v>
      </c>
      <c r="AG108" s="663">
        <f t="shared" si="8"/>
        <v>0</v>
      </c>
      <c r="AH108" s="663">
        <f t="shared" si="8"/>
        <v>0</v>
      </c>
      <c r="AI108" s="663">
        <f t="shared" si="8"/>
        <v>0</v>
      </c>
      <c r="AJ108" s="469"/>
    </row>
    <row r="109" spans="1:36" s="467" customFormat="1" ht="15" x14ac:dyDescent="0.25">
      <c r="A109" s="462"/>
      <c r="B109" s="462"/>
      <c r="C109" s="463"/>
      <c r="D109" s="662"/>
      <c r="E109" s="662"/>
      <c r="F109" s="662"/>
      <c r="G109" s="662"/>
      <c r="H109" s="662"/>
      <c r="I109" s="662"/>
      <c r="J109" s="662"/>
      <c r="K109" s="662"/>
      <c r="L109" s="663">
        <f t="shared" si="11"/>
        <v>0</v>
      </c>
      <c r="M109" s="662"/>
      <c r="N109" s="662"/>
      <c r="O109" s="663">
        <f t="shared" si="12"/>
        <v>0</v>
      </c>
      <c r="P109" s="662"/>
      <c r="Q109" s="464">
        <f>IF(ISBLANK($B109),0,VLOOKUP($B109,Listen!$A$2:$C$44,2,FALSE))</f>
        <v>0</v>
      </c>
      <c r="R109" s="464">
        <f>IF(ISBLANK($B109),0,VLOOKUP($B109,Listen!$A$2:$C$44,3,FALSE))</f>
        <v>0</v>
      </c>
      <c r="S109" s="465">
        <f t="shared" si="15"/>
        <v>0</v>
      </c>
      <c r="T109" s="465">
        <f t="shared" si="14"/>
        <v>0</v>
      </c>
      <c r="U109" s="465">
        <f t="shared" si="14"/>
        <v>0</v>
      </c>
      <c r="V109" s="465">
        <f t="shared" si="14"/>
        <v>0</v>
      </c>
      <c r="W109" s="465">
        <f t="shared" si="14"/>
        <v>0</v>
      </c>
      <c r="X109" s="465">
        <f t="shared" si="14"/>
        <v>0</v>
      </c>
      <c r="Y109" s="465">
        <f t="shared" si="14"/>
        <v>0</v>
      </c>
      <c r="Z109" s="663">
        <f t="shared" si="13"/>
        <v>0</v>
      </c>
      <c r="AA109" s="664">
        <f>IF(C109='Allgemeines+Zusammenfassung'!$B$11,SAV!$O109-SAV!$AB109,HLOOKUP('Allgemeines+Zusammenfassung'!$B$11-1,$AC$4:$AI$300,ROW(C109)-3,FALSE)-$AB109)</f>
        <v>0</v>
      </c>
      <c r="AB109" s="664">
        <f>HLOOKUP('Allgemeines+Zusammenfassung'!$B$11,$AC$4:$AI$300,ROW(C109)-3,FALSE)</f>
        <v>0</v>
      </c>
      <c r="AC109" s="663">
        <f t="shared" si="10"/>
        <v>0</v>
      </c>
      <c r="AD109" s="663">
        <f t="shared" si="9"/>
        <v>0</v>
      </c>
      <c r="AE109" s="663">
        <f t="shared" si="9"/>
        <v>0</v>
      </c>
      <c r="AF109" s="663">
        <f t="shared" si="9"/>
        <v>0</v>
      </c>
      <c r="AG109" s="663">
        <f t="shared" si="8"/>
        <v>0</v>
      </c>
      <c r="AH109" s="663">
        <f t="shared" si="8"/>
        <v>0</v>
      </c>
      <c r="AI109" s="663">
        <f t="shared" si="8"/>
        <v>0</v>
      </c>
      <c r="AJ109" s="469"/>
    </row>
    <row r="110" spans="1:36" s="467" customFormat="1" ht="15" x14ac:dyDescent="0.25">
      <c r="A110" s="462"/>
      <c r="B110" s="462"/>
      <c r="C110" s="463"/>
      <c r="D110" s="662"/>
      <c r="E110" s="662"/>
      <c r="F110" s="662"/>
      <c r="G110" s="662"/>
      <c r="H110" s="662"/>
      <c r="I110" s="662"/>
      <c r="J110" s="662"/>
      <c r="K110" s="662"/>
      <c r="L110" s="663">
        <f t="shared" si="11"/>
        <v>0</v>
      </c>
      <c r="M110" s="662"/>
      <c r="N110" s="662"/>
      <c r="O110" s="663">
        <f t="shared" si="12"/>
        <v>0</v>
      </c>
      <c r="P110" s="662"/>
      <c r="Q110" s="464">
        <f>IF(ISBLANK($B110),0,VLOOKUP($B110,Listen!$A$2:$C$44,2,FALSE))</f>
        <v>0</v>
      </c>
      <c r="R110" s="464">
        <f>IF(ISBLANK($B110),0,VLOOKUP($B110,Listen!$A$2:$C$44,3,FALSE))</f>
        <v>0</v>
      </c>
      <c r="S110" s="465">
        <f t="shared" si="15"/>
        <v>0</v>
      </c>
      <c r="T110" s="465">
        <f t="shared" si="14"/>
        <v>0</v>
      </c>
      <c r="U110" s="465">
        <f t="shared" si="14"/>
        <v>0</v>
      </c>
      <c r="V110" s="465">
        <f t="shared" si="14"/>
        <v>0</v>
      </c>
      <c r="W110" s="465">
        <f t="shared" si="14"/>
        <v>0</v>
      </c>
      <c r="X110" s="465">
        <f t="shared" si="14"/>
        <v>0</v>
      </c>
      <c r="Y110" s="465">
        <f t="shared" si="14"/>
        <v>0</v>
      </c>
      <c r="Z110" s="663">
        <f t="shared" si="13"/>
        <v>0</v>
      </c>
      <c r="AA110" s="664">
        <f>IF(C110='Allgemeines+Zusammenfassung'!$B$11,SAV!$O110-SAV!$AB110,HLOOKUP('Allgemeines+Zusammenfassung'!$B$11-1,$AC$4:$AI$300,ROW(C110)-3,FALSE)-$AB110)</f>
        <v>0</v>
      </c>
      <c r="AB110" s="664">
        <f>HLOOKUP('Allgemeines+Zusammenfassung'!$B$11,$AC$4:$AI$300,ROW(C110)-3,FALSE)</f>
        <v>0</v>
      </c>
      <c r="AC110" s="663">
        <f t="shared" si="10"/>
        <v>0</v>
      </c>
      <c r="AD110" s="663">
        <f t="shared" si="9"/>
        <v>0</v>
      </c>
      <c r="AE110" s="663">
        <f t="shared" si="9"/>
        <v>0</v>
      </c>
      <c r="AF110" s="663">
        <f t="shared" si="9"/>
        <v>0</v>
      </c>
      <c r="AG110" s="663">
        <f t="shared" si="8"/>
        <v>0</v>
      </c>
      <c r="AH110" s="663">
        <f t="shared" si="8"/>
        <v>0</v>
      </c>
      <c r="AI110" s="663">
        <f t="shared" si="8"/>
        <v>0</v>
      </c>
      <c r="AJ110" s="469"/>
    </row>
    <row r="111" spans="1:36" s="467" customFormat="1" ht="15" x14ac:dyDescent="0.25">
      <c r="A111" s="462"/>
      <c r="B111" s="462"/>
      <c r="C111" s="463"/>
      <c r="D111" s="662"/>
      <c r="E111" s="662"/>
      <c r="F111" s="662"/>
      <c r="G111" s="662"/>
      <c r="H111" s="662"/>
      <c r="I111" s="662"/>
      <c r="J111" s="662"/>
      <c r="K111" s="662"/>
      <c r="L111" s="663">
        <f t="shared" si="11"/>
        <v>0</v>
      </c>
      <c r="M111" s="662"/>
      <c r="N111" s="662"/>
      <c r="O111" s="663">
        <f t="shared" si="12"/>
        <v>0</v>
      </c>
      <c r="P111" s="662"/>
      <c r="Q111" s="464">
        <f>IF(ISBLANK($B111),0,VLOOKUP($B111,Listen!$A$2:$C$44,2,FALSE))</f>
        <v>0</v>
      </c>
      <c r="R111" s="464">
        <f>IF(ISBLANK($B111),0,VLOOKUP($B111,Listen!$A$2:$C$44,3,FALSE))</f>
        <v>0</v>
      </c>
      <c r="S111" s="465">
        <f t="shared" si="15"/>
        <v>0</v>
      </c>
      <c r="T111" s="465">
        <f t="shared" si="14"/>
        <v>0</v>
      </c>
      <c r="U111" s="465">
        <f t="shared" si="14"/>
        <v>0</v>
      </c>
      <c r="V111" s="465">
        <f t="shared" si="14"/>
        <v>0</v>
      </c>
      <c r="W111" s="465">
        <f t="shared" si="14"/>
        <v>0</v>
      </c>
      <c r="X111" s="465">
        <f t="shared" si="14"/>
        <v>0</v>
      </c>
      <c r="Y111" s="465">
        <f t="shared" si="14"/>
        <v>0</v>
      </c>
      <c r="Z111" s="663">
        <f t="shared" si="13"/>
        <v>0</v>
      </c>
      <c r="AA111" s="664">
        <f>IF(C111='Allgemeines+Zusammenfassung'!$B$11,SAV!$O111-SAV!$AB111,HLOOKUP('Allgemeines+Zusammenfassung'!$B$11-1,$AC$4:$AI$300,ROW(C111)-3,FALSE)-$AB111)</f>
        <v>0</v>
      </c>
      <c r="AB111" s="664">
        <f>HLOOKUP('Allgemeines+Zusammenfassung'!$B$11,$AC$4:$AI$300,ROW(C111)-3,FALSE)</f>
        <v>0</v>
      </c>
      <c r="AC111" s="663">
        <f t="shared" si="10"/>
        <v>0</v>
      </c>
      <c r="AD111" s="663">
        <f t="shared" si="9"/>
        <v>0</v>
      </c>
      <c r="AE111" s="663">
        <f t="shared" si="9"/>
        <v>0</v>
      </c>
      <c r="AF111" s="663">
        <f t="shared" si="9"/>
        <v>0</v>
      </c>
      <c r="AG111" s="663">
        <f t="shared" si="9"/>
        <v>0</v>
      </c>
      <c r="AH111" s="663">
        <f t="shared" si="9"/>
        <v>0</v>
      </c>
      <c r="AI111" s="663">
        <f t="shared" si="9"/>
        <v>0</v>
      </c>
      <c r="AJ111" s="469"/>
    </row>
    <row r="112" spans="1:36" s="467" customFormat="1" ht="15" x14ac:dyDescent="0.25">
      <c r="A112" s="462"/>
      <c r="B112" s="462"/>
      <c r="C112" s="463"/>
      <c r="D112" s="662"/>
      <c r="E112" s="662"/>
      <c r="F112" s="662"/>
      <c r="G112" s="662"/>
      <c r="H112" s="662"/>
      <c r="I112" s="662"/>
      <c r="J112" s="662"/>
      <c r="K112" s="662"/>
      <c r="L112" s="663">
        <f t="shared" si="11"/>
        <v>0</v>
      </c>
      <c r="M112" s="662"/>
      <c r="N112" s="662"/>
      <c r="O112" s="663">
        <f t="shared" si="12"/>
        <v>0</v>
      </c>
      <c r="P112" s="662"/>
      <c r="Q112" s="464">
        <f>IF(ISBLANK($B112),0,VLOOKUP($B112,Listen!$A$2:$C$44,2,FALSE))</f>
        <v>0</v>
      </c>
      <c r="R112" s="464">
        <f>IF(ISBLANK($B112),0,VLOOKUP($B112,Listen!$A$2:$C$44,3,FALSE))</f>
        <v>0</v>
      </c>
      <c r="S112" s="465">
        <f t="shared" si="15"/>
        <v>0</v>
      </c>
      <c r="T112" s="465">
        <f t="shared" si="14"/>
        <v>0</v>
      </c>
      <c r="U112" s="465">
        <f t="shared" si="14"/>
        <v>0</v>
      </c>
      <c r="V112" s="465">
        <f t="shared" si="14"/>
        <v>0</v>
      </c>
      <c r="W112" s="465">
        <f t="shared" si="14"/>
        <v>0</v>
      </c>
      <c r="X112" s="465">
        <f t="shared" si="14"/>
        <v>0</v>
      </c>
      <c r="Y112" s="465">
        <f t="shared" si="14"/>
        <v>0</v>
      </c>
      <c r="Z112" s="663">
        <f t="shared" si="13"/>
        <v>0</v>
      </c>
      <c r="AA112" s="664">
        <f>IF(C112='Allgemeines+Zusammenfassung'!$B$11,SAV!$O112-SAV!$AB112,HLOOKUP('Allgemeines+Zusammenfassung'!$B$11-1,$AC$4:$AI$300,ROW(C112)-3,FALSE)-$AB112)</f>
        <v>0</v>
      </c>
      <c r="AB112" s="664">
        <f>HLOOKUP('Allgemeines+Zusammenfassung'!$B$11,$AC$4:$AI$300,ROW(C112)-3,FALSE)</f>
        <v>0</v>
      </c>
      <c r="AC112" s="663">
        <f t="shared" si="10"/>
        <v>0</v>
      </c>
      <c r="AD112" s="663">
        <f t="shared" ref="AD112:AI154" si="16">IF(OR($C112=0,$O112=0,T112-(AD$4-$C112)=0),0,IF($C112&lt;AD$4,AC112-AC112/(T112-(AD$4-$C112)),IF($C112=AD$4,$O112-$O112/T112,0)))</f>
        <v>0</v>
      </c>
      <c r="AE112" s="663">
        <f t="shared" si="16"/>
        <v>0</v>
      </c>
      <c r="AF112" s="663">
        <f t="shared" si="16"/>
        <v>0</v>
      </c>
      <c r="AG112" s="663">
        <f t="shared" si="16"/>
        <v>0</v>
      </c>
      <c r="AH112" s="663">
        <f t="shared" si="16"/>
        <v>0</v>
      </c>
      <c r="AI112" s="663">
        <f t="shared" si="16"/>
        <v>0</v>
      </c>
      <c r="AJ112" s="469"/>
    </row>
    <row r="113" spans="1:36" s="467" customFormat="1" ht="15" x14ac:dyDescent="0.25">
      <c r="A113" s="462"/>
      <c r="B113" s="462"/>
      <c r="C113" s="463"/>
      <c r="D113" s="662"/>
      <c r="E113" s="662"/>
      <c r="F113" s="662"/>
      <c r="G113" s="662"/>
      <c r="H113" s="662"/>
      <c r="I113" s="662"/>
      <c r="J113" s="662"/>
      <c r="K113" s="662"/>
      <c r="L113" s="663">
        <f t="shared" si="11"/>
        <v>0</v>
      </c>
      <c r="M113" s="662"/>
      <c r="N113" s="662"/>
      <c r="O113" s="663">
        <f t="shared" si="12"/>
        <v>0</v>
      </c>
      <c r="P113" s="662"/>
      <c r="Q113" s="464">
        <f>IF(ISBLANK($B113),0,VLOOKUP($B113,Listen!$A$2:$C$44,2,FALSE))</f>
        <v>0</v>
      </c>
      <c r="R113" s="464">
        <f>IF(ISBLANK($B113),0,VLOOKUP($B113,Listen!$A$2:$C$44,3,FALSE))</f>
        <v>0</v>
      </c>
      <c r="S113" s="465">
        <f t="shared" si="15"/>
        <v>0</v>
      </c>
      <c r="T113" s="465">
        <f t="shared" si="14"/>
        <v>0</v>
      </c>
      <c r="U113" s="465">
        <f t="shared" si="14"/>
        <v>0</v>
      </c>
      <c r="V113" s="465">
        <f t="shared" si="14"/>
        <v>0</v>
      </c>
      <c r="W113" s="465">
        <f t="shared" si="14"/>
        <v>0</v>
      </c>
      <c r="X113" s="465">
        <f t="shared" si="14"/>
        <v>0</v>
      </c>
      <c r="Y113" s="465">
        <f t="shared" si="14"/>
        <v>0</v>
      </c>
      <c r="Z113" s="663">
        <f t="shared" si="13"/>
        <v>0</v>
      </c>
      <c r="AA113" s="664">
        <f>IF(C113='Allgemeines+Zusammenfassung'!$B$11,SAV!$O113-SAV!$AB113,HLOOKUP('Allgemeines+Zusammenfassung'!$B$11-1,$AC$4:$AI$300,ROW(C113)-3,FALSE)-$AB113)</f>
        <v>0</v>
      </c>
      <c r="AB113" s="664">
        <f>HLOOKUP('Allgemeines+Zusammenfassung'!$B$11,$AC$4:$AI$300,ROW(C113)-3,FALSE)</f>
        <v>0</v>
      </c>
      <c r="AC113" s="663">
        <f t="shared" si="10"/>
        <v>0</v>
      </c>
      <c r="AD113" s="663">
        <f t="shared" si="16"/>
        <v>0</v>
      </c>
      <c r="AE113" s="663">
        <f t="shared" si="16"/>
        <v>0</v>
      </c>
      <c r="AF113" s="663">
        <f t="shared" si="16"/>
        <v>0</v>
      </c>
      <c r="AG113" s="663">
        <f t="shared" si="16"/>
        <v>0</v>
      </c>
      <c r="AH113" s="663">
        <f t="shared" si="16"/>
        <v>0</v>
      </c>
      <c r="AI113" s="663">
        <f t="shared" si="16"/>
        <v>0</v>
      </c>
      <c r="AJ113" s="469"/>
    </row>
    <row r="114" spans="1:36" s="467" customFormat="1" ht="15" x14ac:dyDescent="0.25">
      <c r="A114" s="462"/>
      <c r="B114" s="462"/>
      <c r="C114" s="463"/>
      <c r="D114" s="662"/>
      <c r="E114" s="662"/>
      <c r="F114" s="662"/>
      <c r="G114" s="662"/>
      <c r="H114" s="662"/>
      <c r="I114" s="662"/>
      <c r="J114" s="662"/>
      <c r="K114" s="662"/>
      <c r="L114" s="663">
        <f t="shared" si="11"/>
        <v>0</v>
      </c>
      <c r="M114" s="662"/>
      <c r="N114" s="662"/>
      <c r="O114" s="663">
        <f t="shared" si="12"/>
        <v>0</v>
      </c>
      <c r="P114" s="662"/>
      <c r="Q114" s="464">
        <f>IF(ISBLANK($B114),0,VLOOKUP($B114,Listen!$A$2:$C$44,2,FALSE))</f>
        <v>0</v>
      </c>
      <c r="R114" s="464">
        <f>IF(ISBLANK($B114),0,VLOOKUP($B114,Listen!$A$2:$C$44,3,FALSE))</f>
        <v>0</v>
      </c>
      <c r="S114" s="465">
        <f t="shared" si="15"/>
        <v>0</v>
      </c>
      <c r="T114" s="465">
        <f t="shared" si="14"/>
        <v>0</v>
      </c>
      <c r="U114" s="465">
        <f t="shared" si="14"/>
        <v>0</v>
      </c>
      <c r="V114" s="465">
        <f t="shared" si="14"/>
        <v>0</v>
      </c>
      <c r="W114" s="465">
        <f t="shared" si="14"/>
        <v>0</v>
      </c>
      <c r="X114" s="465">
        <f t="shared" si="14"/>
        <v>0</v>
      </c>
      <c r="Y114" s="465">
        <f t="shared" si="14"/>
        <v>0</v>
      </c>
      <c r="Z114" s="663">
        <f t="shared" si="13"/>
        <v>0</v>
      </c>
      <c r="AA114" s="664">
        <f>IF(C114='Allgemeines+Zusammenfassung'!$B$11,SAV!$O114-SAV!$AB114,HLOOKUP('Allgemeines+Zusammenfassung'!$B$11-1,$AC$4:$AI$300,ROW(C114)-3,FALSE)-$AB114)</f>
        <v>0</v>
      </c>
      <c r="AB114" s="664">
        <f>HLOOKUP('Allgemeines+Zusammenfassung'!$B$11,$AC$4:$AI$300,ROW(C114)-3,FALSE)</f>
        <v>0</v>
      </c>
      <c r="AC114" s="663">
        <f t="shared" si="10"/>
        <v>0</v>
      </c>
      <c r="AD114" s="663">
        <f t="shared" si="16"/>
        <v>0</v>
      </c>
      <c r="AE114" s="663">
        <f t="shared" si="16"/>
        <v>0</v>
      </c>
      <c r="AF114" s="663">
        <f t="shared" si="16"/>
        <v>0</v>
      </c>
      <c r="AG114" s="663">
        <f t="shared" si="16"/>
        <v>0</v>
      </c>
      <c r="AH114" s="663">
        <f t="shared" si="16"/>
        <v>0</v>
      </c>
      <c r="AI114" s="663">
        <f t="shared" si="16"/>
        <v>0</v>
      </c>
      <c r="AJ114" s="469"/>
    </row>
    <row r="115" spans="1:36" s="467" customFormat="1" ht="15" x14ac:dyDescent="0.25">
      <c r="A115" s="462"/>
      <c r="B115" s="462"/>
      <c r="C115" s="463"/>
      <c r="D115" s="662"/>
      <c r="E115" s="662"/>
      <c r="F115" s="662"/>
      <c r="G115" s="662"/>
      <c r="H115" s="662"/>
      <c r="I115" s="662"/>
      <c r="J115" s="662"/>
      <c r="K115" s="662"/>
      <c r="L115" s="663">
        <f t="shared" si="11"/>
        <v>0</v>
      </c>
      <c r="M115" s="662"/>
      <c r="N115" s="662"/>
      <c r="O115" s="663">
        <f t="shared" si="12"/>
        <v>0</v>
      </c>
      <c r="P115" s="662"/>
      <c r="Q115" s="464">
        <f>IF(ISBLANK($B115),0,VLOOKUP($B115,Listen!$A$2:$C$44,2,FALSE))</f>
        <v>0</v>
      </c>
      <c r="R115" s="464">
        <f>IF(ISBLANK($B115),0,VLOOKUP($B115,Listen!$A$2:$C$44,3,FALSE))</f>
        <v>0</v>
      </c>
      <c r="S115" s="465">
        <f t="shared" si="15"/>
        <v>0</v>
      </c>
      <c r="T115" s="465">
        <f t="shared" si="14"/>
        <v>0</v>
      </c>
      <c r="U115" s="465">
        <f t="shared" si="14"/>
        <v>0</v>
      </c>
      <c r="V115" s="465">
        <f t="shared" si="14"/>
        <v>0</v>
      </c>
      <c r="W115" s="465">
        <f t="shared" si="14"/>
        <v>0</v>
      </c>
      <c r="X115" s="465">
        <f t="shared" si="14"/>
        <v>0</v>
      </c>
      <c r="Y115" s="465">
        <f t="shared" si="14"/>
        <v>0</v>
      </c>
      <c r="Z115" s="663">
        <f t="shared" si="13"/>
        <v>0</v>
      </c>
      <c r="AA115" s="664">
        <f>IF(C115='Allgemeines+Zusammenfassung'!$B$11,SAV!$O115-SAV!$AB115,HLOOKUP('Allgemeines+Zusammenfassung'!$B$11-1,$AC$4:$AI$300,ROW(C115)-3,FALSE)-$AB115)</f>
        <v>0</v>
      </c>
      <c r="AB115" s="664">
        <f>HLOOKUP('Allgemeines+Zusammenfassung'!$B$11,$AC$4:$AI$300,ROW(C115)-3,FALSE)</f>
        <v>0</v>
      </c>
      <c r="AC115" s="663">
        <f t="shared" si="10"/>
        <v>0</v>
      </c>
      <c r="AD115" s="663">
        <f t="shared" si="16"/>
        <v>0</v>
      </c>
      <c r="AE115" s="663">
        <f t="shared" si="16"/>
        <v>0</v>
      </c>
      <c r="AF115" s="663">
        <f t="shared" si="16"/>
        <v>0</v>
      </c>
      <c r="AG115" s="663">
        <f t="shared" si="16"/>
        <v>0</v>
      </c>
      <c r="AH115" s="663">
        <f t="shared" si="16"/>
        <v>0</v>
      </c>
      <c r="AI115" s="663">
        <f t="shared" si="16"/>
        <v>0</v>
      </c>
      <c r="AJ115" s="469"/>
    </row>
    <row r="116" spans="1:36" s="467" customFormat="1" ht="15" x14ac:dyDescent="0.25">
      <c r="A116" s="462"/>
      <c r="B116" s="462"/>
      <c r="C116" s="463"/>
      <c r="D116" s="662"/>
      <c r="E116" s="662"/>
      <c r="F116" s="662"/>
      <c r="G116" s="662"/>
      <c r="H116" s="662"/>
      <c r="I116" s="662"/>
      <c r="J116" s="662"/>
      <c r="K116" s="662"/>
      <c r="L116" s="663">
        <f t="shared" si="11"/>
        <v>0</v>
      </c>
      <c r="M116" s="662"/>
      <c r="N116" s="662"/>
      <c r="O116" s="663">
        <f t="shared" si="12"/>
        <v>0</v>
      </c>
      <c r="P116" s="662"/>
      <c r="Q116" s="464">
        <f>IF(ISBLANK($B116),0,VLOOKUP($B116,Listen!$A$2:$C$44,2,FALSE))</f>
        <v>0</v>
      </c>
      <c r="R116" s="464">
        <f>IF(ISBLANK($B116),0,VLOOKUP($B116,Listen!$A$2:$C$44,3,FALSE))</f>
        <v>0</v>
      </c>
      <c r="S116" s="465">
        <f t="shared" si="15"/>
        <v>0</v>
      </c>
      <c r="T116" s="465">
        <f t="shared" si="14"/>
        <v>0</v>
      </c>
      <c r="U116" s="465">
        <f t="shared" si="14"/>
        <v>0</v>
      </c>
      <c r="V116" s="465">
        <f t="shared" si="14"/>
        <v>0</v>
      </c>
      <c r="W116" s="465">
        <f t="shared" si="14"/>
        <v>0</v>
      </c>
      <c r="X116" s="465">
        <f t="shared" si="14"/>
        <v>0</v>
      </c>
      <c r="Y116" s="465">
        <f t="shared" ref="T116:Y159" si="17">$Q116</f>
        <v>0</v>
      </c>
      <c r="Z116" s="663">
        <f t="shared" si="13"/>
        <v>0</v>
      </c>
      <c r="AA116" s="664">
        <f>IF(C116='Allgemeines+Zusammenfassung'!$B$11,SAV!$O116-SAV!$AB116,HLOOKUP('Allgemeines+Zusammenfassung'!$B$11-1,$AC$4:$AI$300,ROW(C116)-3,FALSE)-$AB116)</f>
        <v>0</v>
      </c>
      <c r="AB116" s="664">
        <f>HLOOKUP('Allgemeines+Zusammenfassung'!$B$11,$AC$4:$AI$300,ROW(C116)-3,FALSE)</f>
        <v>0</v>
      </c>
      <c r="AC116" s="663">
        <f t="shared" si="10"/>
        <v>0</v>
      </c>
      <c r="AD116" s="663">
        <f t="shared" si="16"/>
        <v>0</v>
      </c>
      <c r="AE116" s="663">
        <f t="shared" si="16"/>
        <v>0</v>
      </c>
      <c r="AF116" s="663">
        <f t="shared" si="16"/>
        <v>0</v>
      </c>
      <c r="AG116" s="663">
        <f t="shared" si="16"/>
        <v>0</v>
      </c>
      <c r="AH116" s="663">
        <f t="shared" si="16"/>
        <v>0</v>
      </c>
      <c r="AI116" s="663">
        <f t="shared" si="16"/>
        <v>0</v>
      </c>
      <c r="AJ116" s="469"/>
    </row>
    <row r="117" spans="1:36" s="467" customFormat="1" ht="15" x14ac:dyDescent="0.25">
      <c r="A117" s="462"/>
      <c r="B117" s="462"/>
      <c r="C117" s="463"/>
      <c r="D117" s="662"/>
      <c r="E117" s="662"/>
      <c r="F117" s="662"/>
      <c r="G117" s="662"/>
      <c r="H117" s="662"/>
      <c r="I117" s="662"/>
      <c r="J117" s="662"/>
      <c r="K117" s="662"/>
      <c r="L117" s="663">
        <f t="shared" si="11"/>
        <v>0</v>
      </c>
      <c r="M117" s="662"/>
      <c r="N117" s="662"/>
      <c r="O117" s="663">
        <f t="shared" si="12"/>
        <v>0</v>
      </c>
      <c r="P117" s="662"/>
      <c r="Q117" s="464">
        <f>IF(ISBLANK($B117),0,VLOOKUP($B117,Listen!$A$2:$C$44,2,FALSE))</f>
        <v>0</v>
      </c>
      <c r="R117" s="464">
        <f>IF(ISBLANK($B117),0,VLOOKUP($B117,Listen!$A$2:$C$44,3,FALSE))</f>
        <v>0</v>
      </c>
      <c r="S117" s="465">
        <f t="shared" si="15"/>
        <v>0</v>
      </c>
      <c r="T117" s="465">
        <f t="shared" si="17"/>
        <v>0</v>
      </c>
      <c r="U117" s="465">
        <f t="shared" si="17"/>
        <v>0</v>
      </c>
      <c r="V117" s="465">
        <f t="shared" si="17"/>
        <v>0</v>
      </c>
      <c r="W117" s="465">
        <f t="shared" si="17"/>
        <v>0</v>
      </c>
      <c r="X117" s="465">
        <f t="shared" si="17"/>
        <v>0</v>
      </c>
      <c r="Y117" s="465">
        <f t="shared" si="17"/>
        <v>0</v>
      </c>
      <c r="Z117" s="663">
        <f t="shared" si="13"/>
        <v>0</v>
      </c>
      <c r="AA117" s="664">
        <f>IF(C117='Allgemeines+Zusammenfassung'!$B$11,SAV!$O117-SAV!$AB117,HLOOKUP('Allgemeines+Zusammenfassung'!$B$11-1,$AC$4:$AI$300,ROW(C117)-3,FALSE)-$AB117)</f>
        <v>0</v>
      </c>
      <c r="AB117" s="664">
        <f>HLOOKUP('Allgemeines+Zusammenfassung'!$B$11,$AC$4:$AI$300,ROW(C117)-3,FALSE)</f>
        <v>0</v>
      </c>
      <c r="AC117" s="663">
        <f t="shared" si="10"/>
        <v>0</v>
      </c>
      <c r="AD117" s="663">
        <f t="shared" si="16"/>
        <v>0</v>
      </c>
      <c r="AE117" s="663">
        <f t="shared" si="16"/>
        <v>0</v>
      </c>
      <c r="AF117" s="663">
        <f t="shared" si="16"/>
        <v>0</v>
      </c>
      <c r="AG117" s="663">
        <f t="shared" si="16"/>
        <v>0</v>
      </c>
      <c r="AH117" s="663">
        <f t="shared" si="16"/>
        <v>0</v>
      </c>
      <c r="AI117" s="663">
        <f t="shared" si="16"/>
        <v>0</v>
      </c>
      <c r="AJ117" s="469"/>
    </row>
    <row r="118" spans="1:36" s="467" customFormat="1" ht="15" x14ac:dyDescent="0.25">
      <c r="A118" s="462"/>
      <c r="B118" s="462"/>
      <c r="C118" s="463"/>
      <c r="D118" s="662"/>
      <c r="E118" s="662"/>
      <c r="F118" s="662"/>
      <c r="G118" s="662"/>
      <c r="H118" s="662"/>
      <c r="I118" s="662"/>
      <c r="J118" s="662"/>
      <c r="K118" s="662"/>
      <c r="L118" s="663">
        <f t="shared" si="11"/>
        <v>0</v>
      </c>
      <c r="M118" s="662"/>
      <c r="N118" s="662"/>
      <c r="O118" s="663">
        <f t="shared" si="12"/>
        <v>0</v>
      </c>
      <c r="P118" s="662"/>
      <c r="Q118" s="464">
        <f>IF(ISBLANK($B118),0,VLOOKUP($B118,Listen!$A$2:$C$44,2,FALSE))</f>
        <v>0</v>
      </c>
      <c r="R118" s="464">
        <f>IF(ISBLANK($B118),0,VLOOKUP($B118,Listen!$A$2:$C$44,3,FALSE))</f>
        <v>0</v>
      </c>
      <c r="S118" s="465">
        <f t="shared" si="15"/>
        <v>0</v>
      </c>
      <c r="T118" s="465">
        <f t="shared" si="17"/>
        <v>0</v>
      </c>
      <c r="U118" s="465">
        <f t="shared" si="17"/>
        <v>0</v>
      </c>
      <c r="V118" s="465">
        <f t="shared" si="17"/>
        <v>0</v>
      </c>
      <c r="W118" s="465">
        <f t="shared" si="17"/>
        <v>0</v>
      </c>
      <c r="X118" s="465">
        <f t="shared" si="17"/>
        <v>0</v>
      </c>
      <c r="Y118" s="465">
        <f t="shared" si="17"/>
        <v>0</v>
      </c>
      <c r="Z118" s="663">
        <f t="shared" si="13"/>
        <v>0</v>
      </c>
      <c r="AA118" s="664">
        <f>IF(C118='Allgemeines+Zusammenfassung'!$B$11,SAV!$O118-SAV!$AB118,HLOOKUP('Allgemeines+Zusammenfassung'!$B$11-1,$AC$4:$AI$300,ROW(C118)-3,FALSE)-$AB118)</f>
        <v>0</v>
      </c>
      <c r="AB118" s="664">
        <f>HLOOKUP('Allgemeines+Zusammenfassung'!$B$11,$AC$4:$AI$300,ROW(C118)-3,FALSE)</f>
        <v>0</v>
      </c>
      <c r="AC118" s="663">
        <f t="shared" si="10"/>
        <v>0</v>
      </c>
      <c r="AD118" s="663">
        <f t="shared" si="16"/>
        <v>0</v>
      </c>
      <c r="AE118" s="663">
        <f t="shared" si="16"/>
        <v>0</v>
      </c>
      <c r="AF118" s="663">
        <f t="shared" si="16"/>
        <v>0</v>
      </c>
      <c r="AG118" s="663">
        <f t="shared" si="16"/>
        <v>0</v>
      </c>
      <c r="AH118" s="663">
        <f t="shared" si="16"/>
        <v>0</v>
      </c>
      <c r="AI118" s="663">
        <f t="shared" si="16"/>
        <v>0</v>
      </c>
      <c r="AJ118" s="469"/>
    </row>
    <row r="119" spans="1:36" s="467" customFormat="1" ht="15" x14ac:dyDescent="0.25">
      <c r="A119" s="462"/>
      <c r="B119" s="462"/>
      <c r="C119" s="463"/>
      <c r="D119" s="662"/>
      <c r="E119" s="662"/>
      <c r="F119" s="662"/>
      <c r="G119" s="662"/>
      <c r="H119" s="662"/>
      <c r="I119" s="662"/>
      <c r="J119" s="662"/>
      <c r="K119" s="662"/>
      <c r="L119" s="663">
        <f t="shared" si="11"/>
        <v>0</v>
      </c>
      <c r="M119" s="662"/>
      <c r="N119" s="662"/>
      <c r="O119" s="663">
        <f t="shared" si="12"/>
        <v>0</v>
      </c>
      <c r="P119" s="662"/>
      <c r="Q119" s="464">
        <f>IF(ISBLANK($B119),0,VLOOKUP($B119,Listen!$A$2:$C$44,2,FALSE))</f>
        <v>0</v>
      </c>
      <c r="R119" s="464">
        <f>IF(ISBLANK($B119),0,VLOOKUP($B119,Listen!$A$2:$C$44,3,FALSE))</f>
        <v>0</v>
      </c>
      <c r="S119" s="465">
        <f t="shared" si="15"/>
        <v>0</v>
      </c>
      <c r="T119" s="465">
        <f t="shared" si="17"/>
        <v>0</v>
      </c>
      <c r="U119" s="465">
        <f t="shared" si="17"/>
        <v>0</v>
      </c>
      <c r="V119" s="465">
        <f t="shared" si="17"/>
        <v>0</v>
      </c>
      <c r="W119" s="465">
        <f t="shared" si="17"/>
        <v>0</v>
      </c>
      <c r="X119" s="465">
        <f t="shared" si="17"/>
        <v>0</v>
      </c>
      <c r="Y119" s="465">
        <f t="shared" si="17"/>
        <v>0</v>
      </c>
      <c r="Z119" s="663">
        <f t="shared" si="13"/>
        <v>0</v>
      </c>
      <c r="AA119" s="664">
        <f>IF(C119='Allgemeines+Zusammenfassung'!$B$11,SAV!$O119-SAV!$AB119,HLOOKUP('Allgemeines+Zusammenfassung'!$B$11-1,$AC$4:$AI$300,ROW(C119)-3,FALSE)-$AB119)</f>
        <v>0</v>
      </c>
      <c r="AB119" s="664">
        <f>HLOOKUP('Allgemeines+Zusammenfassung'!$B$11,$AC$4:$AI$300,ROW(C119)-3,FALSE)</f>
        <v>0</v>
      </c>
      <c r="AC119" s="663">
        <f t="shared" si="10"/>
        <v>0</v>
      </c>
      <c r="AD119" s="663">
        <f t="shared" si="16"/>
        <v>0</v>
      </c>
      <c r="AE119" s="663">
        <f t="shared" si="16"/>
        <v>0</v>
      </c>
      <c r="AF119" s="663">
        <f t="shared" si="16"/>
        <v>0</v>
      </c>
      <c r="AG119" s="663">
        <f t="shared" si="16"/>
        <v>0</v>
      </c>
      <c r="AH119" s="663">
        <f t="shared" si="16"/>
        <v>0</v>
      </c>
      <c r="AI119" s="663">
        <f t="shared" si="16"/>
        <v>0</v>
      </c>
      <c r="AJ119" s="469"/>
    </row>
    <row r="120" spans="1:36" s="467" customFormat="1" ht="15" x14ac:dyDescent="0.25">
      <c r="A120" s="462"/>
      <c r="B120" s="462"/>
      <c r="C120" s="463"/>
      <c r="D120" s="662"/>
      <c r="E120" s="662"/>
      <c r="F120" s="662"/>
      <c r="G120" s="662"/>
      <c r="H120" s="662"/>
      <c r="I120" s="662"/>
      <c r="J120" s="662"/>
      <c r="K120" s="662"/>
      <c r="L120" s="663">
        <f t="shared" si="11"/>
        <v>0</v>
      </c>
      <c r="M120" s="662"/>
      <c r="N120" s="662"/>
      <c r="O120" s="663">
        <f t="shared" si="12"/>
        <v>0</v>
      </c>
      <c r="P120" s="662"/>
      <c r="Q120" s="464">
        <f>IF(ISBLANK($B120),0,VLOOKUP($B120,Listen!$A$2:$C$44,2,FALSE))</f>
        <v>0</v>
      </c>
      <c r="R120" s="464">
        <f>IF(ISBLANK($B120),0,VLOOKUP($B120,Listen!$A$2:$C$44,3,FALSE))</f>
        <v>0</v>
      </c>
      <c r="S120" s="465">
        <f t="shared" si="15"/>
        <v>0</v>
      </c>
      <c r="T120" s="465">
        <f t="shared" si="17"/>
        <v>0</v>
      </c>
      <c r="U120" s="465">
        <f t="shared" si="17"/>
        <v>0</v>
      </c>
      <c r="V120" s="465">
        <f t="shared" si="17"/>
        <v>0</v>
      </c>
      <c r="W120" s="465">
        <f t="shared" si="17"/>
        <v>0</v>
      </c>
      <c r="X120" s="465">
        <f t="shared" si="17"/>
        <v>0</v>
      </c>
      <c r="Y120" s="465">
        <f t="shared" si="17"/>
        <v>0</v>
      </c>
      <c r="Z120" s="663">
        <f t="shared" si="13"/>
        <v>0</v>
      </c>
      <c r="AA120" s="664">
        <f>IF(C120='Allgemeines+Zusammenfassung'!$B$11,SAV!$O120-SAV!$AB120,HLOOKUP('Allgemeines+Zusammenfassung'!$B$11-1,$AC$4:$AI$300,ROW(C120)-3,FALSE)-$AB120)</f>
        <v>0</v>
      </c>
      <c r="AB120" s="664">
        <f>HLOOKUP('Allgemeines+Zusammenfassung'!$B$11,$AC$4:$AI$300,ROW(C120)-3,FALSE)</f>
        <v>0</v>
      </c>
      <c r="AC120" s="663">
        <f t="shared" si="10"/>
        <v>0</v>
      </c>
      <c r="AD120" s="663">
        <f t="shared" si="16"/>
        <v>0</v>
      </c>
      <c r="AE120" s="663">
        <f t="shared" si="16"/>
        <v>0</v>
      </c>
      <c r="AF120" s="663">
        <f t="shared" si="16"/>
        <v>0</v>
      </c>
      <c r="AG120" s="663">
        <f t="shared" si="16"/>
        <v>0</v>
      </c>
      <c r="AH120" s="663">
        <f t="shared" si="16"/>
        <v>0</v>
      </c>
      <c r="AI120" s="663">
        <f t="shared" si="16"/>
        <v>0</v>
      </c>
      <c r="AJ120" s="469"/>
    </row>
    <row r="121" spans="1:36" s="467" customFormat="1" ht="15" x14ac:dyDescent="0.25">
      <c r="A121" s="462"/>
      <c r="B121" s="462"/>
      <c r="C121" s="463"/>
      <c r="D121" s="662"/>
      <c r="E121" s="662"/>
      <c r="F121" s="662"/>
      <c r="G121" s="662"/>
      <c r="H121" s="662"/>
      <c r="I121" s="662"/>
      <c r="J121" s="662"/>
      <c r="K121" s="662"/>
      <c r="L121" s="663">
        <f t="shared" si="11"/>
        <v>0</v>
      </c>
      <c r="M121" s="662"/>
      <c r="N121" s="662"/>
      <c r="O121" s="663">
        <f t="shared" si="12"/>
        <v>0</v>
      </c>
      <c r="P121" s="662"/>
      <c r="Q121" s="464">
        <f>IF(ISBLANK($B121),0,VLOOKUP($B121,Listen!$A$2:$C$44,2,FALSE))</f>
        <v>0</v>
      </c>
      <c r="R121" s="464">
        <f>IF(ISBLANK($B121),0,VLOOKUP($B121,Listen!$A$2:$C$44,3,FALSE))</f>
        <v>0</v>
      </c>
      <c r="S121" s="465">
        <f t="shared" si="15"/>
        <v>0</v>
      </c>
      <c r="T121" s="465">
        <f t="shared" si="17"/>
        <v>0</v>
      </c>
      <c r="U121" s="465">
        <f t="shared" si="17"/>
        <v>0</v>
      </c>
      <c r="V121" s="465">
        <f t="shared" si="17"/>
        <v>0</v>
      </c>
      <c r="W121" s="465">
        <f t="shared" si="17"/>
        <v>0</v>
      </c>
      <c r="X121" s="465">
        <f t="shared" si="17"/>
        <v>0</v>
      </c>
      <c r="Y121" s="465">
        <f t="shared" si="17"/>
        <v>0</v>
      </c>
      <c r="Z121" s="663">
        <f t="shared" si="13"/>
        <v>0</v>
      </c>
      <c r="AA121" s="664">
        <f>IF(C121='Allgemeines+Zusammenfassung'!$B$11,SAV!$O121-SAV!$AB121,HLOOKUP('Allgemeines+Zusammenfassung'!$B$11-1,$AC$4:$AI$300,ROW(C121)-3,FALSE)-$AB121)</f>
        <v>0</v>
      </c>
      <c r="AB121" s="664">
        <f>HLOOKUP('Allgemeines+Zusammenfassung'!$B$11,$AC$4:$AI$300,ROW(C121)-3,FALSE)</f>
        <v>0</v>
      </c>
      <c r="AC121" s="663">
        <f t="shared" si="10"/>
        <v>0</v>
      </c>
      <c r="AD121" s="663">
        <f t="shared" si="16"/>
        <v>0</v>
      </c>
      <c r="AE121" s="663">
        <f t="shared" si="16"/>
        <v>0</v>
      </c>
      <c r="AF121" s="663">
        <f t="shared" si="16"/>
        <v>0</v>
      </c>
      <c r="AG121" s="663">
        <f t="shared" si="16"/>
        <v>0</v>
      </c>
      <c r="AH121" s="663">
        <f t="shared" si="16"/>
        <v>0</v>
      </c>
      <c r="AI121" s="663">
        <f t="shared" si="16"/>
        <v>0</v>
      </c>
      <c r="AJ121" s="469"/>
    </row>
    <row r="122" spans="1:36" s="467" customFormat="1" ht="15" x14ac:dyDescent="0.25">
      <c r="A122" s="462"/>
      <c r="B122" s="462"/>
      <c r="C122" s="463"/>
      <c r="D122" s="662"/>
      <c r="E122" s="662"/>
      <c r="F122" s="662"/>
      <c r="G122" s="662"/>
      <c r="H122" s="662"/>
      <c r="I122" s="662"/>
      <c r="J122" s="662"/>
      <c r="K122" s="662"/>
      <c r="L122" s="663">
        <f t="shared" si="11"/>
        <v>0</v>
      </c>
      <c r="M122" s="662"/>
      <c r="N122" s="662"/>
      <c r="O122" s="663">
        <f t="shared" si="12"/>
        <v>0</v>
      </c>
      <c r="P122" s="662"/>
      <c r="Q122" s="464">
        <f>IF(ISBLANK($B122),0,VLOOKUP($B122,Listen!$A$2:$C$44,2,FALSE))</f>
        <v>0</v>
      </c>
      <c r="R122" s="464">
        <f>IF(ISBLANK($B122),0,VLOOKUP($B122,Listen!$A$2:$C$44,3,FALSE))</f>
        <v>0</v>
      </c>
      <c r="S122" s="465">
        <f t="shared" si="15"/>
        <v>0</v>
      </c>
      <c r="T122" s="465">
        <f t="shared" si="17"/>
        <v>0</v>
      </c>
      <c r="U122" s="465">
        <f t="shared" si="17"/>
        <v>0</v>
      </c>
      <c r="V122" s="465">
        <f t="shared" si="17"/>
        <v>0</v>
      </c>
      <c r="W122" s="465">
        <f t="shared" si="17"/>
        <v>0</v>
      </c>
      <c r="X122" s="465">
        <f t="shared" si="17"/>
        <v>0</v>
      </c>
      <c r="Y122" s="465">
        <f t="shared" si="17"/>
        <v>0</v>
      </c>
      <c r="Z122" s="663">
        <f t="shared" si="13"/>
        <v>0</v>
      </c>
      <c r="AA122" s="664">
        <f>IF(C122='Allgemeines+Zusammenfassung'!$B$11,SAV!$O122-SAV!$AB122,HLOOKUP('Allgemeines+Zusammenfassung'!$B$11-1,$AC$4:$AI$300,ROW(C122)-3,FALSE)-$AB122)</f>
        <v>0</v>
      </c>
      <c r="AB122" s="664">
        <f>HLOOKUP('Allgemeines+Zusammenfassung'!$B$11,$AC$4:$AI$300,ROW(C122)-3,FALSE)</f>
        <v>0</v>
      </c>
      <c r="AC122" s="663">
        <f t="shared" si="10"/>
        <v>0</v>
      </c>
      <c r="AD122" s="663">
        <f t="shared" si="16"/>
        <v>0</v>
      </c>
      <c r="AE122" s="663">
        <f t="shared" si="16"/>
        <v>0</v>
      </c>
      <c r="AF122" s="663">
        <f t="shared" si="16"/>
        <v>0</v>
      </c>
      <c r="AG122" s="663">
        <f t="shared" si="16"/>
        <v>0</v>
      </c>
      <c r="AH122" s="663">
        <f t="shared" si="16"/>
        <v>0</v>
      </c>
      <c r="AI122" s="663">
        <f t="shared" si="16"/>
        <v>0</v>
      </c>
      <c r="AJ122" s="469"/>
    </row>
    <row r="123" spans="1:36" s="467" customFormat="1" ht="15" x14ac:dyDescent="0.25">
      <c r="A123" s="462"/>
      <c r="B123" s="462"/>
      <c r="C123" s="463"/>
      <c r="D123" s="662"/>
      <c r="E123" s="662"/>
      <c r="F123" s="662"/>
      <c r="G123" s="662"/>
      <c r="H123" s="662"/>
      <c r="I123" s="662"/>
      <c r="J123" s="662"/>
      <c r="K123" s="662"/>
      <c r="L123" s="663">
        <f t="shared" si="11"/>
        <v>0</v>
      </c>
      <c r="M123" s="662"/>
      <c r="N123" s="662"/>
      <c r="O123" s="663">
        <f t="shared" si="12"/>
        <v>0</v>
      </c>
      <c r="P123" s="662"/>
      <c r="Q123" s="464">
        <f>IF(ISBLANK($B123),0,VLOOKUP($B123,Listen!$A$2:$C$44,2,FALSE))</f>
        <v>0</v>
      </c>
      <c r="R123" s="464">
        <f>IF(ISBLANK($B123),0,VLOOKUP($B123,Listen!$A$2:$C$44,3,FALSE))</f>
        <v>0</v>
      </c>
      <c r="S123" s="465">
        <f t="shared" si="15"/>
        <v>0</v>
      </c>
      <c r="T123" s="465">
        <f t="shared" si="17"/>
        <v>0</v>
      </c>
      <c r="U123" s="465">
        <f t="shared" si="17"/>
        <v>0</v>
      </c>
      <c r="V123" s="465">
        <f t="shared" si="17"/>
        <v>0</v>
      </c>
      <c r="W123" s="465">
        <f t="shared" si="17"/>
        <v>0</v>
      </c>
      <c r="X123" s="465">
        <f t="shared" si="17"/>
        <v>0</v>
      </c>
      <c r="Y123" s="465">
        <f t="shared" si="17"/>
        <v>0</v>
      </c>
      <c r="Z123" s="663">
        <f t="shared" si="13"/>
        <v>0</v>
      </c>
      <c r="AA123" s="664">
        <f>IF(C123='Allgemeines+Zusammenfassung'!$B$11,SAV!$O123-SAV!$AB123,HLOOKUP('Allgemeines+Zusammenfassung'!$B$11-1,$AC$4:$AI$300,ROW(C123)-3,FALSE)-$AB123)</f>
        <v>0</v>
      </c>
      <c r="AB123" s="664">
        <f>HLOOKUP('Allgemeines+Zusammenfassung'!$B$11,$AC$4:$AI$300,ROW(C123)-3,FALSE)</f>
        <v>0</v>
      </c>
      <c r="AC123" s="663">
        <f t="shared" si="10"/>
        <v>0</v>
      </c>
      <c r="AD123" s="663">
        <f t="shared" si="16"/>
        <v>0</v>
      </c>
      <c r="AE123" s="663">
        <f t="shared" si="16"/>
        <v>0</v>
      </c>
      <c r="AF123" s="663">
        <f t="shared" si="16"/>
        <v>0</v>
      </c>
      <c r="AG123" s="663">
        <f t="shared" si="16"/>
        <v>0</v>
      </c>
      <c r="AH123" s="663">
        <f t="shared" si="16"/>
        <v>0</v>
      </c>
      <c r="AI123" s="663">
        <f t="shared" si="16"/>
        <v>0</v>
      </c>
      <c r="AJ123" s="469"/>
    </row>
    <row r="124" spans="1:36" s="467" customFormat="1" ht="15" x14ac:dyDescent="0.25">
      <c r="A124" s="462"/>
      <c r="B124" s="462"/>
      <c r="C124" s="463"/>
      <c r="D124" s="662"/>
      <c r="E124" s="662"/>
      <c r="F124" s="662"/>
      <c r="G124" s="662"/>
      <c r="H124" s="662"/>
      <c r="I124" s="662"/>
      <c r="J124" s="662"/>
      <c r="K124" s="662"/>
      <c r="L124" s="663">
        <f t="shared" si="11"/>
        <v>0</v>
      </c>
      <c r="M124" s="662"/>
      <c r="N124" s="662"/>
      <c r="O124" s="663">
        <f t="shared" si="12"/>
        <v>0</v>
      </c>
      <c r="P124" s="662"/>
      <c r="Q124" s="464">
        <f>IF(ISBLANK($B124),0,VLOOKUP($B124,Listen!$A$2:$C$44,2,FALSE))</f>
        <v>0</v>
      </c>
      <c r="R124" s="464">
        <f>IF(ISBLANK($B124),0,VLOOKUP($B124,Listen!$A$2:$C$44,3,FALSE))</f>
        <v>0</v>
      </c>
      <c r="S124" s="465">
        <f t="shared" si="15"/>
        <v>0</v>
      </c>
      <c r="T124" s="465">
        <f t="shared" si="17"/>
        <v>0</v>
      </c>
      <c r="U124" s="465">
        <f t="shared" si="17"/>
        <v>0</v>
      </c>
      <c r="V124" s="465">
        <f t="shared" si="17"/>
        <v>0</v>
      </c>
      <c r="W124" s="465">
        <f t="shared" si="17"/>
        <v>0</v>
      </c>
      <c r="X124" s="465">
        <f t="shared" si="17"/>
        <v>0</v>
      </c>
      <c r="Y124" s="465">
        <f t="shared" si="17"/>
        <v>0</v>
      </c>
      <c r="Z124" s="663">
        <f t="shared" si="13"/>
        <v>0</v>
      </c>
      <c r="AA124" s="664">
        <f>IF(C124='Allgemeines+Zusammenfassung'!$B$11,SAV!$O124-SAV!$AB124,HLOOKUP('Allgemeines+Zusammenfassung'!$B$11-1,$AC$4:$AI$300,ROW(C124)-3,FALSE)-$AB124)</f>
        <v>0</v>
      </c>
      <c r="AB124" s="664">
        <f>HLOOKUP('Allgemeines+Zusammenfassung'!$B$11,$AC$4:$AI$300,ROW(C124)-3,FALSE)</f>
        <v>0</v>
      </c>
      <c r="AC124" s="663">
        <f t="shared" si="10"/>
        <v>0</v>
      </c>
      <c r="AD124" s="663">
        <f t="shared" si="16"/>
        <v>0</v>
      </c>
      <c r="AE124" s="663">
        <f t="shared" si="16"/>
        <v>0</v>
      </c>
      <c r="AF124" s="663">
        <f t="shared" si="16"/>
        <v>0</v>
      </c>
      <c r="AG124" s="663">
        <f t="shared" si="16"/>
        <v>0</v>
      </c>
      <c r="AH124" s="663">
        <f t="shared" si="16"/>
        <v>0</v>
      </c>
      <c r="AI124" s="663">
        <f t="shared" si="16"/>
        <v>0</v>
      </c>
      <c r="AJ124" s="469"/>
    </row>
    <row r="125" spans="1:36" s="467" customFormat="1" ht="15" x14ac:dyDescent="0.25">
      <c r="A125" s="462"/>
      <c r="B125" s="462"/>
      <c r="C125" s="463"/>
      <c r="D125" s="662"/>
      <c r="E125" s="662"/>
      <c r="F125" s="662"/>
      <c r="G125" s="662"/>
      <c r="H125" s="662"/>
      <c r="I125" s="662"/>
      <c r="J125" s="662"/>
      <c r="K125" s="662"/>
      <c r="L125" s="663">
        <f t="shared" si="11"/>
        <v>0</v>
      </c>
      <c r="M125" s="662"/>
      <c r="N125" s="662"/>
      <c r="O125" s="663">
        <f t="shared" si="12"/>
        <v>0</v>
      </c>
      <c r="P125" s="662"/>
      <c r="Q125" s="464">
        <f>IF(ISBLANK($B125),0,VLOOKUP($B125,Listen!$A$2:$C$44,2,FALSE))</f>
        <v>0</v>
      </c>
      <c r="R125" s="464">
        <f>IF(ISBLANK($B125),0,VLOOKUP($B125,Listen!$A$2:$C$44,3,FALSE))</f>
        <v>0</v>
      </c>
      <c r="S125" s="465">
        <f t="shared" si="15"/>
        <v>0</v>
      </c>
      <c r="T125" s="465">
        <f t="shared" si="17"/>
        <v>0</v>
      </c>
      <c r="U125" s="465">
        <f t="shared" si="17"/>
        <v>0</v>
      </c>
      <c r="V125" s="465">
        <f t="shared" si="17"/>
        <v>0</v>
      </c>
      <c r="W125" s="465">
        <f t="shared" si="17"/>
        <v>0</v>
      </c>
      <c r="X125" s="465">
        <f t="shared" si="17"/>
        <v>0</v>
      </c>
      <c r="Y125" s="465">
        <f t="shared" si="17"/>
        <v>0</v>
      </c>
      <c r="Z125" s="663">
        <f t="shared" si="13"/>
        <v>0</v>
      </c>
      <c r="AA125" s="664">
        <f>IF(C125='Allgemeines+Zusammenfassung'!$B$11,SAV!$O125-SAV!$AB125,HLOOKUP('Allgemeines+Zusammenfassung'!$B$11-1,$AC$4:$AI$300,ROW(C125)-3,FALSE)-$AB125)</f>
        <v>0</v>
      </c>
      <c r="AB125" s="664">
        <f>HLOOKUP('Allgemeines+Zusammenfassung'!$B$11,$AC$4:$AI$300,ROW(C125)-3,FALSE)</f>
        <v>0</v>
      </c>
      <c r="AC125" s="663">
        <f t="shared" si="10"/>
        <v>0</v>
      </c>
      <c r="AD125" s="663">
        <f t="shared" si="16"/>
        <v>0</v>
      </c>
      <c r="AE125" s="663">
        <f t="shared" si="16"/>
        <v>0</v>
      </c>
      <c r="AF125" s="663">
        <f t="shared" si="16"/>
        <v>0</v>
      </c>
      <c r="AG125" s="663">
        <f t="shared" si="16"/>
        <v>0</v>
      </c>
      <c r="AH125" s="663">
        <f t="shared" si="16"/>
        <v>0</v>
      </c>
      <c r="AI125" s="663">
        <f t="shared" si="16"/>
        <v>0</v>
      </c>
      <c r="AJ125" s="469"/>
    </row>
    <row r="126" spans="1:36" s="467" customFormat="1" ht="15" x14ac:dyDescent="0.25">
      <c r="A126" s="462"/>
      <c r="B126" s="462"/>
      <c r="C126" s="463"/>
      <c r="D126" s="662"/>
      <c r="E126" s="662"/>
      <c r="F126" s="662"/>
      <c r="G126" s="662"/>
      <c r="H126" s="662"/>
      <c r="I126" s="662"/>
      <c r="J126" s="662"/>
      <c r="K126" s="662"/>
      <c r="L126" s="663">
        <f t="shared" si="11"/>
        <v>0</v>
      </c>
      <c r="M126" s="662"/>
      <c r="N126" s="662"/>
      <c r="O126" s="663">
        <f t="shared" si="12"/>
        <v>0</v>
      </c>
      <c r="P126" s="662"/>
      <c r="Q126" s="464">
        <f>IF(ISBLANK($B126),0,VLOOKUP($B126,Listen!$A$2:$C$44,2,FALSE))</f>
        <v>0</v>
      </c>
      <c r="R126" s="464">
        <f>IF(ISBLANK($B126),0,VLOOKUP($B126,Listen!$A$2:$C$44,3,FALSE))</f>
        <v>0</v>
      </c>
      <c r="S126" s="465">
        <f t="shared" si="15"/>
        <v>0</v>
      </c>
      <c r="T126" s="465">
        <f t="shared" si="17"/>
        <v>0</v>
      </c>
      <c r="U126" s="465">
        <f t="shared" si="17"/>
        <v>0</v>
      </c>
      <c r="V126" s="465">
        <f t="shared" si="17"/>
        <v>0</v>
      </c>
      <c r="W126" s="465">
        <f t="shared" si="17"/>
        <v>0</v>
      </c>
      <c r="X126" s="465">
        <f t="shared" si="17"/>
        <v>0</v>
      </c>
      <c r="Y126" s="465">
        <f t="shared" si="17"/>
        <v>0</v>
      </c>
      <c r="Z126" s="663">
        <f t="shared" si="13"/>
        <v>0</v>
      </c>
      <c r="AA126" s="664">
        <f>IF(C126='Allgemeines+Zusammenfassung'!$B$11,SAV!$O126-SAV!$AB126,HLOOKUP('Allgemeines+Zusammenfassung'!$B$11-1,$AC$4:$AI$300,ROW(C126)-3,FALSE)-$AB126)</f>
        <v>0</v>
      </c>
      <c r="AB126" s="664">
        <f>HLOOKUP('Allgemeines+Zusammenfassung'!$B$11,$AC$4:$AI$300,ROW(C126)-3,FALSE)</f>
        <v>0</v>
      </c>
      <c r="AC126" s="663">
        <f t="shared" si="10"/>
        <v>0</v>
      </c>
      <c r="AD126" s="663">
        <f t="shared" si="16"/>
        <v>0</v>
      </c>
      <c r="AE126" s="663">
        <f t="shared" si="16"/>
        <v>0</v>
      </c>
      <c r="AF126" s="663">
        <f t="shared" si="16"/>
        <v>0</v>
      </c>
      <c r="AG126" s="663">
        <f t="shared" si="16"/>
        <v>0</v>
      </c>
      <c r="AH126" s="663">
        <f t="shared" si="16"/>
        <v>0</v>
      </c>
      <c r="AI126" s="663">
        <f t="shared" si="16"/>
        <v>0</v>
      </c>
      <c r="AJ126" s="469"/>
    </row>
    <row r="127" spans="1:36" s="467" customFormat="1" ht="15" x14ac:dyDescent="0.25">
      <c r="A127" s="462"/>
      <c r="B127" s="462"/>
      <c r="C127" s="463"/>
      <c r="D127" s="662"/>
      <c r="E127" s="662"/>
      <c r="F127" s="662"/>
      <c r="G127" s="662"/>
      <c r="H127" s="662"/>
      <c r="I127" s="662"/>
      <c r="J127" s="662"/>
      <c r="K127" s="662"/>
      <c r="L127" s="663">
        <f t="shared" si="11"/>
        <v>0</v>
      </c>
      <c r="M127" s="662"/>
      <c r="N127" s="662"/>
      <c r="O127" s="663">
        <f t="shared" si="12"/>
        <v>0</v>
      </c>
      <c r="P127" s="662"/>
      <c r="Q127" s="464">
        <f>IF(ISBLANK($B127),0,VLOOKUP($B127,Listen!$A$2:$C$44,2,FALSE))</f>
        <v>0</v>
      </c>
      <c r="R127" s="464">
        <f>IF(ISBLANK($B127),0,VLOOKUP($B127,Listen!$A$2:$C$44,3,FALSE))</f>
        <v>0</v>
      </c>
      <c r="S127" s="465">
        <f t="shared" si="15"/>
        <v>0</v>
      </c>
      <c r="T127" s="465">
        <f t="shared" si="17"/>
        <v>0</v>
      </c>
      <c r="U127" s="465">
        <f t="shared" si="17"/>
        <v>0</v>
      </c>
      <c r="V127" s="465">
        <f t="shared" si="17"/>
        <v>0</v>
      </c>
      <c r="W127" s="465">
        <f t="shared" si="17"/>
        <v>0</v>
      </c>
      <c r="X127" s="465">
        <f t="shared" si="17"/>
        <v>0</v>
      </c>
      <c r="Y127" s="465">
        <f t="shared" si="17"/>
        <v>0</v>
      </c>
      <c r="Z127" s="663">
        <f t="shared" si="13"/>
        <v>0</v>
      </c>
      <c r="AA127" s="664">
        <f>IF(C127='Allgemeines+Zusammenfassung'!$B$11,SAV!$O127-SAV!$AB127,HLOOKUP('Allgemeines+Zusammenfassung'!$B$11-1,$AC$4:$AI$300,ROW(C127)-3,FALSE)-$AB127)</f>
        <v>0</v>
      </c>
      <c r="AB127" s="664">
        <f>HLOOKUP('Allgemeines+Zusammenfassung'!$B$11,$AC$4:$AI$300,ROW(C127)-3,FALSE)</f>
        <v>0</v>
      </c>
      <c r="AC127" s="663">
        <f t="shared" si="10"/>
        <v>0</v>
      </c>
      <c r="AD127" s="663">
        <f t="shared" si="16"/>
        <v>0</v>
      </c>
      <c r="AE127" s="663">
        <f t="shared" si="16"/>
        <v>0</v>
      </c>
      <c r="AF127" s="663">
        <f t="shared" si="16"/>
        <v>0</v>
      </c>
      <c r="AG127" s="663">
        <f t="shared" si="16"/>
        <v>0</v>
      </c>
      <c r="AH127" s="663">
        <f t="shared" si="16"/>
        <v>0</v>
      </c>
      <c r="AI127" s="663">
        <f t="shared" si="16"/>
        <v>0</v>
      </c>
      <c r="AJ127" s="469"/>
    </row>
    <row r="128" spans="1:36" s="467" customFormat="1" ht="15" x14ac:dyDescent="0.25">
      <c r="A128" s="462"/>
      <c r="B128" s="462"/>
      <c r="C128" s="463"/>
      <c r="D128" s="662"/>
      <c r="E128" s="662"/>
      <c r="F128" s="662"/>
      <c r="G128" s="662"/>
      <c r="H128" s="662"/>
      <c r="I128" s="662"/>
      <c r="J128" s="662"/>
      <c r="K128" s="662"/>
      <c r="L128" s="663">
        <f t="shared" si="11"/>
        <v>0</v>
      </c>
      <c r="M128" s="662"/>
      <c r="N128" s="662"/>
      <c r="O128" s="663">
        <f t="shared" si="12"/>
        <v>0</v>
      </c>
      <c r="P128" s="662"/>
      <c r="Q128" s="464">
        <f>IF(ISBLANK($B128),0,VLOOKUP($B128,Listen!$A$2:$C$44,2,FALSE))</f>
        <v>0</v>
      </c>
      <c r="R128" s="464">
        <f>IF(ISBLANK($B128),0,VLOOKUP($B128,Listen!$A$2:$C$44,3,FALSE))</f>
        <v>0</v>
      </c>
      <c r="S128" s="465">
        <f t="shared" si="15"/>
        <v>0</v>
      </c>
      <c r="T128" s="465">
        <f t="shared" si="17"/>
        <v>0</v>
      </c>
      <c r="U128" s="465">
        <f t="shared" si="17"/>
        <v>0</v>
      </c>
      <c r="V128" s="465">
        <f t="shared" si="17"/>
        <v>0</v>
      </c>
      <c r="W128" s="465">
        <f t="shared" si="17"/>
        <v>0</v>
      </c>
      <c r="X128" s="465">
        <f t="shared" si="17"/>
        <v>0</v>
      </c>
      <c r="Y128" s="465">
        <f t="shared" si="17"/>
        <v>0</v>
      </c>
      <c r="Z128" s="663">
        <f t="shared" si="13"/>
        <v>0</v>
      </c>
      <c r="AA128" s="664">
        <f>IF(C128='Allgemeines+Zusammenfassung'!$B$11,SAV!$O128-SAV!$AB128,HLOOKUP('Allgemeines+Zusammenfassung'!$B$11-1,$AC$4:$AI$300,ROW(C128)-3,FALSE)-$AB128)</f>
        <v>0</v>
      </c>
      <c r="AB128" s="664">
        <f>HLOOKUP('Allgemeines+Zusammenfassung'!$B$11,$AC$4:$AI$300,ROW(C128)-3,FALSE)</f>
        <v>0</v>
      </c>
      <c r="AC128" s="663">
        <f t="shared" si="10"/>
        <v>0</v>
      </c>
      <c r="AD128" s="663">
        <f t="shared" si="16"/>
        <v>0</v>
      </c>
      <c r="AE128" s="663">
        <f t="shared" si="16"/>
        <v>0</v>
      </c>
      <c r="AF128" s="663">
        <f t="shared" si="16"/>
        <v>0</v>
      </c>
      <c r="AG128" s="663">
        <f t="shared" si="16"/>
        <v>0</v>
      </c>
      <c r="AH128" s="663">
        <f t="shared" si="16"/>
        <v>0</v>
      </c>
      <c r="AI128" s="663">
        <f t="shared" si="16"/>
        <v>0</v>
      </c>
      <c r="AJ128" s="469"/>
    </row>
    <row r="129" spans="1:36" s="467" customFormat="1" ht="15" x14ac:dyDescent="0.25">
      <c r="A129" s="462"/>
      <c r="B129" s="462"/>
      <c r="C129" s="463"/>
      <c r="D129" s="662"/>
      <c r="E129" s="662"/>
      <c r="F129" s="662"/>
      <c r="G129" s="662"/>
      <c r="H129" s="662"/>
      <c r="I129" s="662"/>
      <c r="J129" s="662"/>
      <c r="K129" s="662"/>
      <c r="L129" s="663">
        <f t="shared" si="11"/>
        <v>0</v>
      </c>
      <c r="M129" s="662"/>
      <c r="N129" s="662"/>
      <c r="O129" s="663">
        <f t="shared" si="12"/>
        <v>0</v>
      </c>
      <c r="P129" s="662"/>
      <c r="Q129" s="464">
        <f>IF(ISBLANK($B129),0,VLOOKUP($B129,Listen!$A$2:$C$44,2,FALSE))</f>
        <v>0</v>
      </c>
      <c r="R129" s="464">
        <f>IF(ISBLANK($B129),0,VLOOKUP($B129,Listen!$A$2:$C$44,3,FALSE))</f>
        <v>0</v>
      </c>
      <c r="S129" s="465">
        <f t="shared" si="15"/>
        <v>0</v>
      </c>
      <c r="T129" s="465">
        <f t="shared" si="17"/>
        <v>0</v>
      </c>
      <c r="U129" s="465">
        <f t="shared" si="17"/>
        <v>0</v>
      </c>
      <c r="V129" s="465">
        <f t="shared" si="17"/>
        <v>0</v>
      </c>
      <c r="W129" s="465">
        <f t="shared" si="17"/>
        <v>0</v>
      </c>
      <c r="X129" s="465">
        <f t="shared" si="17"/>
        <v>0</v>
      </c>
      <c r="Y129" s="465">
        <f t="shared" si="17"/>
        <v>0</v>
      </c>
      <c r="Z129" s="663">
        <f t="shared" si="13"/>
        <v>0</v>
      </c>
      <c r="AA129" s="664">
        <f>IF(C129='Allgemeines+Zusammenfassung'!$B$11,SAV!$O129-SAV!$AB129,HLOOKUP('Allgemeines+Zusammenfassung'!$B$11-1,$AC$4:$AI$300,ROW(C129)-3,FALSE)-$AB129)</f>
        <v>0</v>
      </c>
      <c r="AB129" s="664">
        <f>HLOOKUP('Allgemeines+Zusammenfassung'!$B$11,$AC$4:$AI$300,ROW(C129)-3,FALSE)</f>
        <v>0</v>
      </c>
      <c r="AC129" s="663">
        <f t="shared" si="10"/>
        <v>0</v>
      </c>
      <c r="AD129" s="663">
        <f t="shared" si="16"/>
        <v>0</v>
      </c>
      <c r="AE129" s="663">
        <f t="shared" si="16"/>
        <v>0</v>
      </c>
      <c r="AF129" s="663">
        <f t="shared" si="16"/>
        <v>0</v>
      </c>
      <c r="AG129" s="663">
        <f t="shared" si="16"/>
        <v>0</v>
      </c>
      <c r="AH129" s="663">
        <f t="shared" si="16"/>
        <v>0</v>
      </c>
      <c r="AI129" s="663">
        <f t="shared" si="16"/>
        <v>0</v>
      </c>
      <c r="AJ129" s="469"/>
    </row>
    <row r="130" spans="1:36" s="467" customFormat="1" ht="15" x14ac:dyDescent="0.25">
      <c r="A130" s="462"/>
      <c r="B130" s="462"/>
      <c r="C130" s="463"/>
      <c r="D130" s="662"/>
      <c r="E130" s="662"/>
      <c r="F130" s="662"/>
      <c r="G130" s="662"/>
      <c r="H130" s="662"/>
      <c r="I130" s="662"/>
      <c r="J130" s="662"/>
      <c r="K130" s="662"/>
      <c r="L130" s="663">
        <f t="shared" si="11"/>
        <v>0</v>
      </c>
      <c r="M130" s="662"/>
      <c r="N130" s="662"/>
      <c r="O130" s="663">
        <f t="shared" si="12"/>
        <v>0</v>
      </c>
      <c r="P130" s="662"/>
      <c r="Q130" s="464">
        <f>IF(ISBLANK($B130),0,VLOOKUP($B130,Listen!$A$2:$C$44,2,FALSE))</f>
        <v>0</v>
      </c>
      <c r="R130" s="464">
        <f>IF(ISBLANK($B130),0,VLOOKUP($B130,Listen!$A$2:$C$44,3,FALSE))</f>
        <v>0</v>
      </c>
      <c r="S130" s="465">
        <f t="shared" si="15"/>
        <v>0</v>
      </c>
      <c r="T130" s="465">
        <f t="shared" si="17"/>
        <v>0</v>
      </c>
      <c r="U130" s="465">
        <f t="shared" si="17"/>
        <v>0</v>
      </c>
      <c r="V130" s="465">
        <f t="shared" si="17"/>
        <v>0</v>
      </c>
      <c r="W130" s="465">
        <f t="shared" si="17"/>
        <v>0</v>
      </c>
      <c r="X130" s="465">
        <f t="shared" si="17"/>
        <v>0</v>
      </c>
      <c r="Y130" s="465">
        <f t="shared" si="17"/>
        <v>0</v>
      </c>
      <c r="Z130" s="663">
        <f t="shared" si="13"/>
        <v>0</v>
      </c>
      <c r="AA130" s="664">
        <f>IF(C130='Allgemeines+Zusammenfassung'!$B$11,SAV!$O130-SAV!$AB130,HLOOKUP('Allgemeines+Zusammenfassung'!$B$11-1,$AC$4:$AI$300,ROW(C130)-3,FALSE)-$AB130)</f>
        <v>0</v>
      </c>
      <c r="AB130" s="664">
        <f>HLOOKUP('Allgemeines+Zusammenfassung'!$B$11,$AC$4:$AI$300,ROW(C130)-3,FALSE)</f>
        <v>0</v>
      </c>
      <c r="AC130" s="663">
        <f t="shared" si="10"/>
        <v>0</v>
      </c>
      <c r="AD130" s="663">
        <f t="shared" si="16"/>
        <v>0</v>
      </c>
      <c r="AE130" s="663">
        <f t="shared" si="16"/>
        <v>0</v>
      </c>
      <c r="AF130" s="663">
        <f t="shared" si="16"/>
        <v>0</v>
      </c>
      <c r="AG130" s="663">
        <f t="shared" si="16"/>
        <v>0</v>
      </c>
      <c r="AH130" s="663">
        <f t="shared" si="16"/>
        <v>0</v>
      </c>
      <c r="AI130" s="663">
        <f t="shared" si="16"/>
        <v>0</v>
      </c>
      <c r="AJ130" s="469"/>
    </row>
    <row r="131" spans="1:36" s="467" customFormat="1" ht="15" x14ac:dyDescent="0.25">
      <c r="A131" s="462"/>
      <c r="B131" s="462"/>
      <c r="C131" s="463"/>
      <c r="D131" s="662"/>
      <c r="E131" s="662"/>
      <c r="F131" s="662"/>
      <c r="G131" s="662"/>
      <c r="H131" s="662"/>
      <c r="I131" s="662"/>
      <c r="J131" s="662"/>
      <c r="K131" s="662"/>
      <c r="L131" s="663">
        <f t="shared" si="11"/>
        <v>0</v>
      </c>
      <c r="M131" s="662"/>
      <c r="N131" s="662"/>
      <c r="O131" s="663">
        <f t="shared" si="12"/>
        <v>0</v>
      </c>
      <c r="P131" s="662"/>
      <c r="Q131" s="464">
        <f>IF(ISBLANK($B131),0,VLOOKUP($B131,Listen!$A$2:$C$44,2,FALSE))</f>
        <v>0</v>
      </c>
      <c r="R131" s="464">
        <f>IF(ISBLANK($B131),0,VLOOKUP($B131,Listen!$A$2:$C$44,3,FALSE))</f>
        <v>0</v>
      </c>
      <c r="S131" s="465">
        <f t="shared" si="15"/>
        <v>0</v>
      </c>
      <c r="T131" s="465">
        <f t="shared" si="17"/>
        <v>0</v>
      </c>
      <c r="U131" s="465">
        <f t="shared" si="17"/>
        <v>0</v>
      </c>
      <c r="V131" s="465">
        <f t="shared" si="17"/>
        <v>0</v>
      </c>
      <c r="W131" s="465">
        <f t="shared" si="17"/>
        <v>0</v>
      </c>
      <c r="X131" s="465">
        <f t="shared" si="17"/>
        <v>0</v>
      </c>
      <c r="Y131" s="465">
        <f t="shared" si="17"/>
        <v>0</v>
      </c>
      <c r="Z131" s="663">
        <f t="shared" si="13"/>
        <v>0</v>
      </c>
      <c r="AA131" s="664">
        <f>IF(C131='Allgemeines+Zusammenfassung'!$B$11,SAV!$O131-SAV!$AB131,HLOOKUP('Allgemeines+Zusammenfassung'!$B$11-1,$AC$4:$AI$300,ROW(C131)-3,FALSE)-$AB131)</f>
        <v>0</v>
      </c>
      <c r="AB131" s="664">
        <f>HLOOKUP('Allgemeines+Zusammenfassung'!$B$11,$AC$4:$AI$300,ROW(C131)-3,FALSE)</f>
        <v>0</v>
      </c>
      <c r="AC131" s="663">
        <f t="shared" si="10"/>
        <v>0</v>
      </c>
      <c r="AD131" s="663">
        <f t="shared" si="16"/>
        <v>0</v>
      </c>
      <c r="AE131" s="663">
        <f t="shared" si="16"/>
        <v>0</v>
      </c>
      <c r="AF131" s="663">
        <f t="shared" si="16"/>
        <v>0</v>
      </c>
      <c r="AG131" s="663">
        <f t="shared" si="16"/>
        <v>0</v>
      </c>
      <c r="AH131" s="663">
        <f t="shared" si="16"/>
        <v>0</v>
      </c>
      <c r="AI131" s="663">
        <f t="shared" si="16"/>
        <v>0</v>
      </c>
      <c r="AJ131" s="469"/>
    </row>
    <row r="132" spans="1:36" s="467" customFormat="1" ht="15" x14ac:dyDescent="0.25">
      <c r="A132" s="462"/>
      <c r="B132" s="462"/>
      <c r="C132" s="463"/>
      <c r="D132" s="662"/>
      <c r="E132" s="662"/>
      <c r="F132" s="662"/>
      <c r="G132" s="662"/>
      <c r="H132" s="662"/>
      <c r="I132" s="662"/>
      <c r="J132" s="662"/>
      <c r="K132" s="662"/>
      <c r="L132" s="663">
        <f t="shared" si="11"/>
        <v>0</v>
      </c>
      <c r="M132" s="662"/>
      <c r="N132" s="662"/>
      <c r="O132" s="663">
        <f t="shared" si="12"/>
        <v>0</v>
      </c>
      <c r="P132" s="662"/>
      <c r="Q132" s="464">
        <f>IF(ISBLANK($B132),0,VLOOKUP($B132,Listen!$A$2:$C$44,2,FALSE))</f>
        <v>0</v>
      </c>
      <c r="R132" s="464">
        <f>IF(ISBLANK($B132),0,VLOOKUP($B132,Listen!$A$2:$C$44,3,FALSE))</f>
        <v>0</v>
      </c>
      <c r="S132" s="465">
        <f t="shared" si="15"/>
        <v>0</v>
      </c>
      <c r="T132" s="465">
        <f t="shared" si="17"/>
        <v>0</v>
      </c>
      <c r="U132" s="465">
        <f t="shared" si="17"/>
        <v>0</v>
      </c>
      <c r="V132" s="465">
        <f t="shared" si="17"/>
        <v>0</v>
      </c>
      <c r="W132" s="465">
        <f t="shared" si="17"/>
        <v>0</v>
      </c>
      <c r="X132" s="465">
        <f t="shared" si="17"/>
        <v>0</v>
      </c>
      <c r="Y132" s="465">
        <f t="shared" si="17"/>
        <v>0</v>
      </c>
      <c r="Z132" s="663">
        <f t="shared" si="13"/>
        <v>0</v>
      </c>
      <c r="AA132" s="664">
        <f>IF(C132='Allgemeines+Zusammenfassung'!$B$11,SAV!$O132-SAV!$AB132,HLOOKUP('Allgemeines+Zusammenfassung'!$B$11-1,$AC$4:$AI$300,ROW(C132)-3,FALSE)-$AB132)</f>
        <v>0</v>
      </c>
      <c r="AB132" s="664">
        <f>HLOOKUP('Allgemeines+Zusammenfassung'!$B$11,$AC$4:$AI$300,ROW(C132)-3,FALSE)</f>
        <v>0</v>
      </c>
      <c r="AC132" s="663">
        <f t="shared" si="10"/>
        <v>0</v>
      </c>
      <c r="AD132" s="663">
        <f t="shared" si="16"/>
        <v>0</v>
      </c>
      <c r="AE132" s="663">
        <f t="shared" si="16"/>
        <v>0</v>
      </c>
      <c r="AF132" s="663">
        <f t="shared" si="16"/>
        <v>0</v>
      </c>
      <c r="AG132" s="663">
        <f t="shared" si="16"/>
        <v>0</v>
      </c>
      <c r="AH132" s="663">
        <f t="shared" si="16"/>
        <v>0</v>
      </c>
      <c r="AI132" s="663">
        <f t="shared" si="16"/>
        <v>0</v>
      </c>
      <c r="AJ132" s="469"/>
    </row>
    <row r="133" spans="1:36" s="467" customFormat="1" ht="15" x14ac:dyDescent="0.25">
      <c r="A133" s="462"/>
      <c r="B133" s="462"/>
      <c r="C133" s="463"/>
      <c r="D133" s="662"/>
      <c r="E133" s="662"/>
      <c r="F133" s="662"/>
      <c r="G133" s="662"/>
      <c r="H133" s="662"/>
      <c r="I133" s="662"/>
      <c r="J133" s="662"/>
      <c r="K133" s="662"/>
      <c r="L133" s="663">
        <f t="shared" si="11"/>
        <v>0</v>
      </c>
      <c r="M133" s="662"/>
      <c r="N133" s="662"/>
      <c r="O133" s="663">
        <f t="shared" si="12"/>
        <v>0</v>
      </c>
      <c r="P133" s="662"/>
      <c r="Q133" s="464">
        <f>IF(ISBLANK($B133),0,VLOOKUP($B133,Listen!$A$2:$C$44,2,FALSE))</f>
        <v>0</v>
      </c>
      <c r="R133" s="464">
        <f>IF(ISBLANK($B133),0,VLOOKUP($B133,Listen!$A$2:$C$44,3,FALSE))</f>
        <v>0</v>
      </c>
      <c r="S133" s="465">
        <f t="shared" si="15"/>
        <v>0</v>
      </c>
      <c r="T133" s="465">
        <f t="shared" si="17"/>
        <v>0</v>
      </c>
      <c r="U133" s="465">
        <f t="shared" si="17"/>
        <v>0</v>
      </c>
      <c r="V133" s="465">
        <f t="shared" si="17"/>
        <v>0</v>
      </c>
      <c r="W133" s="465">
        <f t="shared" si="17"/>
        <v>0</v>
      </c>
      <c r="X133" s="465">
        <f t="shared" si="17"/>
        <v>0</v>
      </c>
      <c r="Y133" s="465">
        <f t="shared" si="17"/>
        <v>0</v>
      </c>
      <c r="Z133" s="663">
        <f t="shared" si="13"/>
        <v>0</v>
      </c>
      <c r="AA133" s="664">
        <f>IF(C133='Allgemeines+Zusammenfassung'!$B$11,SAV!$O133-SAV!$AB133,HLOOKUP('Allgemeines+Zusammenfassung'!$B$11-1,$AC$4:$AI$300,ROW(C133)-3,FALSE)-$AB133)</f>
        <v>0</v>
      </c>
      <c r="AB133" s="664">
        <f>HLOOKUP('Allgemeines+Zusammenfassung'!$B$11,$AC$4:$AI$300,ROW(C133)-3,FALSE)</f>
        <v>0</v>
      </c>
      <c r="AC133" s="663">
        <f t="shared" ref="AC133:AC196" si="18">IF(OR($C133=0,$O133=0),0,IF($C133&lt;=AC$4,$O133-$O133/S133*(AC$4-$C133+1),0))</f>
        <v>0</v>
      </c>
      <c r="AD133" s="663">
        <f t="shared" si="16"/>
        <v>0</v>
      </c>
      <c r="AE133" s="663">
        <f t="shared" si="16"/>
        <v>0</v>
      </c>
      <c r="AF133" s="663">
        <f t="shared" si="16"/>
        <v>0</v>
      </c>
      <c r="AG133" s="663">
        <f t="shared" si="16"/>
        <v>0</v>
      </c>
      <c r="AH133" s="663">
        <f t="shared" si="16"/>
        <v>0</v>
      </c>
      <c r="AI133" s="663">
        <f t="shared" si="16"/>
        <v>0</v>
      </c>
      <c r="AJ133" s="469"/>
    </row>
    <row r="134" spans="1:36" s="467" customFormat="1" ht="15" x14ac:dyDescent="0.25">
      <c r="A134" s="462"/>
      <c r="B134" s="462"/>
      <c r="C134" s="463"/>
      <c r="D134" s="662"/>
      <c r="E134" s="662"/>
      <c r="F134" s="662"/>
      <c r="G134" s="662"/>
      <c r="H134" s="662"/>
      <c r="I134" s="662"/>
      <c r="J134" s="662"/>
      <c r="K134" s="662"/>
      <c r="L134" s="663">
        <f t="shared" ref="L134:L197" si="19">SUM(D134,E134,G134,H134,J134)-SUM(F134,I134,K134)</f>
        <v>0</v>
      </c>
      <c r="M134" s="662"/>
      <c r="N134" s="662"/>
      <c r="O134" s="663">
        <f t="shared" ref="O134:O197" si="20">L134-M134-N134</f>
        <v>0</v>
      </c>
      <c r="P134" s="662"/>
      <c r="Q134" s="464">
        <f>IF(ISBLANK($B134),0,VLOOKUP($B134,Listen!$A$2:$C$44,2,FALSE))</f>
        <v>0</v>
      </c>
      <c r="R134" s="464">
        <f>IF(ISBLANK($B134),0,VLOOKUP($B134,Listen!$A$2:$C$44,3,FALSE))</f>
        <v>0</v>
      </c>
      <c r="S134" s="465">
        <f t="shared" si="15"/>
        <v>0</v>
      </c>
      <c r="T134" s="465">
        <f t="shared" si="17"/>
        <v>0</v>
      </c>
      <c r="U134" s="465">
        <f t="shared" si="17"/>
        <v>0</v>
      </c>
      <c r="V134" s="465">
        <f t="shared" si="17"/>
        <v>0</v>
      </c>
      <c r="W134" s="465">
        <f t="shared" si="17"/>
        <v>0</v>
      </c>
      <c r="X134" s="465">
        <f t="shared" si="17"/>
        <v>0</v>
      </c>
      <c r="Y134" s="465">
        <f t="shared" si="17"/>
        <v>0</v>
      </c>
      <c r="Z134" s="663">
        <f t="shared" ref="Z134:Z197" si="21">AB134+AA134</f>
        <v>0</v>
      </c>
      <c r="AA134" s="664">
        <f>IF(C134='Allgemeines+Zusammenfassung'!$B$11,SAV!$O134-SAV!$AB134,HLOOKUP('Allgemeines+Zusammenfassung'!$B$11-1,$AC$4:$AI$300,ROW(C134)-3,FALSE)-$AB134)</f>
        <v>0</v>
      </c>
      <c r="AB134" s="664">
        <f>HLOOKUP('Allgemeines+Zusammenfassung'!$B$11,$AC$4:$AI$300,ROW(C134)-3,FALSE)</f>
        <v>0</v>
      </c>
      <c r="AC134" s="663">
        <f t="shared" si="18"/>
        <v>0</v>
      </c>
      <c r="AD134" s="663">
        <f t="shared" si="16"/>
        <v>0</v>
      </c>
      <c r="AE134" s="663">
        <f t="shared" si="16"/>
        <v>0</v>
      </c>
      <c r="AF134" s="663">
        <f t="shared" si="16"/>
        <v>0</v>
      </c>
      <c r="AG134" s="663">
        <f t="shared" si="16"/>
        <v>0</v>
      </c>
      <c r="AH134" s="663">
        <f t="shared" si="16"/>
        <v>0</v>
      </c>
      <c r="AI134" s="663">
        <f t="shared" si="16"/>
        <v>0</v>
      </c>
      <c r="AJ134" s="469"/>
    </row>
    <row r="135" spans="1:36" s="467" customFormat="1" ht="15" x14ac:dyDescent="0.25">
      <c r="A135" s="462"/>
      <c r="B135" s="462"/>
      <c r="C135" s="463"/>
      <c r="D135" s="662"/>
      <c r="E135" s="662"/>
      <c r="F135" s="662"/>
      <c r="G135" s="662"/>
      <c r="H135" s="662"/>
      <c r="I135" s="662"/>
      <c r="J135" s="662"/>
      <c r="K135" s="662"/>
      <c r="L135" s="663">
        <f t="shared" si="19"/>
        <v>0</v>
      </c>
      <c r="M135" s="662"/>
      <c r="N135" s="662"/>
      <c r="O135" s="663">
        <f t="shared" si="20"/>
        <v>0</v>
      </c>
      <c r="P135" s="662"/>
      <c r="Q135" s="464">
        <f>IF(ISBLANK($B135),0,VLOOKUP($B135,Listen!$A$2:$C$44,2,FALSE))</f>
        <v>0</v>
      </c>
      <c r="R135" s="464">
        <f>IF(ISBLANK($B135),0,VLOOKUP($B135,Listen!$A$2:$C$44,3,FALSE))</f>
        <v>0</v>
      </c>
      <c r="S135" s="465">
        <f t="shared" si="15"/>
        <v>0</v>
      </c>
      <c r="T135" s="465">
        <f t="shared" si="17"/>
        <v>0</v>
      </c>
      <c r="U135" s="465">
        <f t="shared" si="17"/>
        <v>0</v>
      </c>
      <c r="V135" s="465">
        <f t="shared" si="17"/>
        <v>0</v>
      </c>
      <c r="W135" s="465">
        <f t="shared" si="17"/>
        <v>0</v>
      </c>
      <c r="X135" s="465">
        <f t="shared" si="17"/>
        <v>0</v>
      </c>
      <c r="Y135" s="465">
        <f t="shared" si="17"/>
        <v>0</v>
      </c>
      <c r="Z135" s="663">
        <f t="shared" si="21"/>
        <v>0</v>
      </c>
      <c r="AA135" s="664">
        <f>IF(C135='Allgemeines+Zusammenfassung'!$B$11,SAV!$O135-SAV!$AB135,HLOOKUP('Allgemeines+Zusammenfassung'!$B$11-1,$AC$4:$AI$300,ROW(C135)-3,FALSE)-$AB135)</f>
        <v>0</v>
      </c>
      <c r="AB135" s="664">
        <f>HLOOKUP('Allgemeines+Zusammenfassung'!$B$11,$AC$4:$AI$300,ROW(C135)-3,FALSE)</f>
        <v>0</v>
      </c>
      <c r="AC135" s="663">
        <f t="shared" si="18"/>
        <v>0</v>
      </c>
      <c r="AD135" s="663">
        <f t="shared" si="16"/>
        <v>0</v>
      </c>
      <c r="AE135" s="663">
        <f t="shared" si="16"/>
        <v>0</v>
      </c>
      <c r="AF135" s="663">
        <f t="shared" si="16"/>
        <v>0</v>
      </c>
      <c r="AG135" s="663">
        <f t="shared" si="16"/>
        <v>0</v>
      </c>
      <c r="AH135" s="663">
        <f t="shared" si="16"/>
        <v>0</v>
      </c>
      <c r="AI135" s="663">
        <f t="shared" si="16"/>
        <v>0</v>
      </c>
      <c r="AJ135" s="469"/>
    </row>
    <row r="136" spans="1:36" s="467" customFormat="1" ht="15" x14ac:dyDescent="0.25">
      <c r="A136" s="462"/>
      <c r="B136" s="462"/>
      <c r="C136" s="463"/>
      <c r="D136" s="662"/>
      <c r="E136" s="662"/>
      <c r="F136" s="662"/>
      <c r="G136" s="662"/>
      <c r="H136" s="662"/>
      <c r="I136" s="662"/>
      <c r="J136" s="662"/>
      <c r="K136" s="662"/>
      <c r="L136" s="663">
        <f t="shared" si="19"/>
        <v>0</v>
      </c>
      <c r="M136" s="662"/>
      <c r="N136" s="662"/>
      <c r="O136" s="663">
        <f t="shared" si="20"/>
        <v>0</v>
      </c>
      <c r="P136" s="662"/>
      <c r="Q136" s="464">
        <f>IF(ISBLANK($B136),0,VLOOKUP($B136,Listen!$A$2:$C$44,2,FALSE))</f>
        <v>0</v>
      </c>
      <c r="R136" s="464">
        <f>IF(ISBLANK($B136),0,VLOOKUP($B136,Listen!$A$2:$C$44,3,FALSE))</f>
        <v>0</v>
      </c>
      <c r="S136" s="465">
        <f t="shared" si="15"/>
        <v>0</v>
      </c>
      <c r="T136" s="465">
        <f t="shared" si="17"/>
        <v>0</v>
      </c>
      <c r="U136" s="465">
        <f t="shared" si="17"/>
        <v>0</v>
      </c>
      <c r="V136" s="465">
        <f t="shared" si="17"/>
        <v>0</v>
      </c>
      <c r="W136" s="465">
        <f t="shared" si="17"/>
        <v>0</v>
      </c>
      <c r="X136" s="465">
        <f t="shared" si="17"/>
        <v>0</v>
      </c>
      <c r="Y136" s="465">
        <f t="shared" si="17"/>
        <v>0</v>
      </c>
      <c r="Z136" s="663">
        <f t="shared" si="21"/>
        <v>0</v>
      </c>
      <c r="AA136" s="664">
        <f>IF(C136='Allgemeines+Zusammenfassung'!$B$11,SAV!$O136-SAV!$AB136,HLOOKUP('Allgemeines+Zusammenfassung'!$B$11-1,$AC$4:$AI$300,ROW(C136)-3,FALSE)-$AB136)</f>
        <v>0</v>
      </c>
      <c r="AB136" s="664">
        <f>HLOOKUP('Allgemeines+Zusammenfassung'!$B$11,$AC$4:$AI$300,ROW(C136)-3,FALSE)</f>
        <v>0</v>
      </c>
      <c r="AC136" s="663">
        <f t="shared" si="18"/>
        <v>0</v>
      </c>
      <c r="AD136" s="663">
        <f t="shared" si="16"/>
        <v>0</v>
      </c>
      <c r="AE136" s="663">
        <f t="shared" si="16"/>
        <v>0</v>
      </c>
      <c r="AF136" s="663">
        <f t="shared" si="16"/>
        <v>0</v>
      </c>
      <c r="AG136" s="663">
        <f t="shared" si="16"/>
        <v>0</v>
      </c>
      <c r="AH136" s="663">
        <f t="shared" si="16"/>
        <v>0</v>
      </c>
      <c r="AI136" s="663">
        <f t="shared" si="16"/>
        <v>0</v>
      </c>
      <c r="AJ136" s="469"/>
    </row>
    <row r="137" spans="1:36" s="467" customFormat="1" ht="15" x14ac:dyDescent="0.25">
      <c r="A137" s="462"/>
      <c r="B137" s="462"/>
      <c r="C137" s="463"/>
      <c r="D137" s="662"/>
      <c r="E137" s="662"/>
      <c r="F137" s="662"/>
      <c r="G137" s="662"/>
      <c r="H137" s="662"/>
      <c r="I137" s="662"/>
      <c r="J137" s="662"/>
      <c r="K137" s="662"/>
      <c r="L137" s="663">
        <f t="shared" si="19"/>
        <v>0</v>
      </c>
      <c r="M137" s="662"/>
      <c r="N137" s="662"/>
      <c r="O137" s="663">
        <f t="shared" si="20"/>
        <v>0</v>
      </c>
      <c r="P137" s="662"/>
      <c r="Q137" s="464">
        <f>IF(ISBLANK($B137),0,VLOOKUP($B137,Listen!$A$2:$C$44,2,FALSE))</f>
        <v>0</v>
      </c>
      <c r="R137" s="464">
        <f>IF(ISBLANK($B137),0,VLOOKUP($B137,Listen!$A$2:$C$44,3,FALSE))</f>
        <v>0</v>
      </c>
      <c r="S137" s="465">
        <f t="shared" si="15"/>
        <v>0</v>
      </c>
      <c r="T137" s="465">
        <f t="shared" si="17"/>
        <v>0</v>
      </c>
      <c r="U137" s="465">
        <f t="shared" si="17"/>
        <v>0</v>
      </c>
      <c r="V137" s="465">
        <f t="shared" si="17"/>
        <v>0</v>
      </c>
      <c r="W137" s="465">
        <f t="shared" si="17"/>
        <v>0</v>
      </c>
      <c r="X137" s="465">
        <f t="shared" si="17"/>
        <v>0</v>
      </c>
      <c r="Y137" s="465">
        <f t="shared" si="17"/>
        <v>0</v>
      </c>
      <c r="Z137" s="663">
        <f t="shared" si="21"/>
        <v>0</v>
      </c>
      <c r="AA137" s="664">
        <f>IF(C137='Allgemeines+Zusammenfassung'!$B$11,SAV!$O137-SAV!$AB137,HLOOKUP('Allgemeines+Zusammenfassung'!$B$11-1,$AC$4:$AI$300,ROW(C137)-3,FALSE)-$AB137)</f>
        <v>0</v>
      </c>
      <c r="AB137" s="664">
        <f>HLOOKUP('Allgemeines+Zusammenfassung'!$B$11,$AC$4:$AI$300,ROW(C137)-3,FALSE)</f>
        <v>0</v>
      </c>
      <c r="AC137" s="663">
        <f t="shared" si="18"/>
        <v>0</v>
      </c>
      <c r="AD137" s="663">
        <f t="shared" si="16"/>
        <v>0</v>
      </c>
      <c r="AE137" s="663">
        <f t="shared" si="16"/>
        <v>0</v>
      </c>
      <c r="AF137" s="663">
        <f t="shared" si="16"/>
        <v>0</v>
      </c>
      <c r="AG137" s="663">
        <f t="shared" si="16"/>
        <v>0</v>
      </c>
      <c r="AH137" s="663">
        <f t="shared" si="16"/>
        <v>0</v>
      </c>
      <c r="AI137" s="663">
        <f t="shared" si="16"/>
        <v>0</v>
      </c>
      <c r="AJ137" s="469"/>
    </row>
    <row r="138" spans="1:36" s="467" customFormat="1" ht="15" x14ac:dyDescent="0.25">
      <c r="A138" s="462"/>
      <c r="B138" s="462"/>
      <c r="C138" s="463"/>
      <c r="D138" s="662"/>
      <c r="E138" s="662"/>
      <c r="F138" s="662"/>
      <c r="G138" s="662"/>
      <c r="H138" s="662"/>
      <c r="I138" s="662"/>
      <c r="J138" s="662"/>
      <c r="K138" s="662"/>
      <c r="L138" s="663">
        <f t="shared" si="19"/>
        <v>0</v>
      </c>
      <c r="M138" s="662"/>
      <c r="N138" s="662"/>
      <c r="O138" s="663">
        <f t="shared" si="20"/>
        <v>0</v>
      </c>
      <c r="P138" s="662"/>
      <c r="Q138" s="464">
        <f>IF(ISBLANK($B138),0,VLOOKUP($B138,Listen!$A$2:$C$44,2,FALSE))</f>
        <v>0</v>
      </c>
      <c r="R138" s="464">
        <f>IF(ISBLANK($B138),0,VLOOKUP($B138,Listen!$A$2:$C$44,3,FALSE))</f>
        <v>0</v>
      </c>
      <c r="S138" s="465">
        <f t="shared" si="15"/>
        <v>0</v>
      </c>
      <c r="T138" s="465">
        <f t="shared" si="17"/>
        <v>0</v>
      </c>
      <c r="U138" s="465">
        <f t="shared" si="17"/>
        <v>0</v>
      </c>
      <c r="V138" s="465">
        <f t="shared" si="17"/>
        <v>0</v>
      </c>
      <c r="W138" s="465">
        <f t="shared" si="17"/>
        <v>0</v>
      </c>
      <c r="X138" s="465">
        <f t="shared" si="17"/>
        <v>0</v>
      </c>
      <c r="Y138" s="465">
        <f t="shared" si="17"/>
        <v>0</v>
      </c>
      <c r="Z138" s="663">
        <f t="shared" si="21"/>
        <v>0</v>
      </c>
      <c r="AA138" s="664">
        <f>IF(C138='Allgemeines+Zusammenfassung'!$B$11,SAV!$O138-SAV!$AB138,HLOOKUP('Allgemeines+Zusammenfassung'!$B$11-1,$AC$4:$AI$300,ROW(C138)-3,FALSE)-$AB138)</f>
        <v>0</v>
      </c>
      <c r="AB138" s="664">
        <f>HLOOKUP('Allgemeines+Zusammenfassung'!$B$11,$AC$4:$AI$300,ROW(C138)-3,FALSE)</f>
        <v>0</v>
      </c>
      <c r="AC138" s="663">
        <f t="shared" si="18"/>
        <v>0</v>
      </c>
      <c r="AD138" s="663">
        <f t="shared" si="16"/>
        <v>0</v>
      </c>
      <c r="AE138" s="663">
        <f t="shared" si="16"/>
        <v>0</v>
      </c>
      <c r="AF138" s="663">
        <f t="shared" si="16"/>
        <v>0</v>
      </c>
      <c r="AG138" s="663">
        <f t="shared" si="16"/>
        <v>0</v>
      </c>
      <c r="AH138" s="663">
        <f t="shared" si="16"/>
        <v>0</v>
      </c>
      <c r="AI138" s="663">
        <f t="shared" si="16"/>
        <v>0</v>
      </c>
      <c r="AJ138" s="469"/>
    </row>
    <row r="139" spans="1:36" s="467" customFormat="1" ht="15" x14ac:dyDescent="0.25">
      <c r="A139" s="462"/>
      <c r="B139" s="462"/>
      <c r="C139" s="463"/>
      <c r="D139" s="662"/>
      <c r="E139" s="662"/>
      <c r="F139" s="662"/>
      <c r="G139" s="662"/>
      <c r="H139" s="662"/>
      <c r="I139" s="662"/>
      <c r="J139" s="662"/>
      <c r="K139" s="662"/>
      <c r="L139" s="663">
        <f t="shared" si="19"/>
        <v>0</v>
      </c>
      <c r="M139" s="662"/>
      <c r="N139" s="662"/>
      <c r="O139" s="663">
        <f t="shared" si="20"/>
        <v>0</v>
      </c>
      <c r="P139" s="662"/>
      <c r="Q139" s="464">
        <f>IF(ISBLANK($B139),0,VLOOKUP($B139,Listen!$A$2:$C$44,2,FALSE))</f>
        <v>0</v>
      </c>
      <c r="R139" s="464">
        <f>IF(ISBLANK($B139),0,VLOOKUP($B139,Listen!$A$2:$C$44,3,FALSE))</f>
        <v>0</v>
      </c>
      <c r="S139" s="465">
        <f t="shared" ref="S139:S202" si="22">$Q139</f>
        <v>0</v>
      </c>
      <c r="T139" s="465">
        <f t="shared" si="17"/>
        <v>0</v>
      </c>
      <c r="U139" s="465">
        <f t="shared" si="17"/>
        <v>0</v>
      </c>
      <c r="V139" s="465">
        <f t="shared" si="17"/>
        <v>0</v>
      </c>
      <c r="W139" s="465">
        <f t="shared" si="17"/>
        <v>0</v>
      </c>
      <c r="X139" s="465">
        <f t="shared" si="17"/>
        <v>0</v>
      </c>
      <c r="Y139" s="465">
        <f t="shared" si="17"/>
        <v>0</v>
      </c>
      <c r="Z139" s="663">
        <f t="shared" si="21"/>
        <v>0</v>
      </c>
      <c r="AA139" s="664">
        <f>IF(C139='Allgemeines+Zusammenfassung'!$B$11,SAV!$O139-SAV!$AB139,HLOOKUP('Allgemeines+Zusammenfassung'!$B$11-1,$AC$4:$AI$300,ROW(C139)-3,FALSE)-$AB139)</f>
        <v>0</v>
      </c>
      <c r="AB139" s="664">
        <f>HLOOKUP('Allgemeines+Zusammenfassung'!$B$11,$AC$4:$AI$300,ROW(C139)-3,FALSE)</f>
        <v>0</v>
      </c>
      <c r="AC139" s="663">
        <f t="shared" si="18"/>
        <v>0</v>
      </c>
      <c r="AD139" s="663">
        <f t="shared" si="16"/>
        <v>0</v>
      </c>
      <c r="AE139" s="663">
        <f t="shared" si="16"/>
        <v>0</v>
      </c>
      <c r="AF139" s="663">
        <f t="shared" si="16"/>
        <v>0</v>
      </c>
      <c r="AG139" s="663">
        <f t="shared" si="16"/>
        <v>0</v>
      </c>
      <c r="AH139" s="663">
        <f t="shared" si="16"/>
        <v>0</v>
      </c>
      <c r="AI139" s="663">
        <f t="shared" si="16"/>
        <v>0</v>
      </c>
      <c r="AJ139" s="469"/>
    </row>
    <row r="140" spans="1:36" s="467" customFormat="1" ht="15" x14ac:dyDescent="0.25">
      <c r="A140" s="462"/>
      <c r="B140" s="462"/>
      <c r="C140" s="463"/>
      <c r="D140" s="662"/>
      <c r="E140" s="662"/>
      <c r="F140" s="662"/>
      <c r="G140" s="662"/>
      <c r="H140" s="662"/>
      <c r="I140" s="662"/>
      <c r="J140" s="662"/>
      <c r="K140" s="662"/>
      <c r="L140" s="663">
        <f t="shared" si="19"/>
        <v>0</v>
      </c>
      <c r="M140" s="662"/>
      <c r="N140" s="662"/>
      <c r="O140" s="663">
        <f t="shared" si="20"/>
        <v>0</v>
      </c>
      <c r="P140" s="662"/>
      <c r="Q140" s="464">
        <f>IF(ISBLANK($B140),0,VLOOKUP($B140,Listen!$A$2:$C$44,2,FALSE))</f>
        <v>0</v>
      </c>
      <c r="R140" s="464">
        <f>IF(ISBLANK($B140),0,VLOOKUP($B140,Listen!$A$2:$C$44,3,FALSE))</f>
        <v>0</v>
      </c>
      <c r="S140" s="465">
        <f t="shared" si="22"/>
        <v>0</v>
      </c>
      <c r="T140" s="465">
        <f t="shared" si="17"/>
        <v>0</v>
      </c>
      <c r="U140" s="465">
        <f t="shared" si="17"/>
        <v>0</v>
      </c>
      <c r="V140" s="465">
        <f t="shared" si="17"/>
        <v>0</v>
      </c>
      <c r="W140" s="465">
        <f t="shared" si="17"/>
        <v>0</v>
      </c>
      <c r="X140" s="465">
        <f t="shared" si="17"/>
        <v>0</v>
      </c>
      <c r="Y140" s="465">
        <f t="shared" si="17"/>
        <v>0</v>
      </c>
      <c r="Z140" s="663">
        <f t="shared" si="21"/>
        <v>0</v>
      </c>
      <c r="AA140" s="664">
        <f>IF(C140='Allgemeines+Zusammenfassung'!$B$11,SAV!$O140-SAV!$AB140,HLOOKUP('Allgemeines+Zusammenfassung'!$B$11-1,$AC$4:$AI$300,ROW(C140)-3,FALSE)-$AB140)</f>
        <v>0</v>
      </c>
      <c r="AB140" s="664">
        <f>HLOOKUP('Allgemeines+Zusammenfassung'!$B$11,$AC$4:$AI$300,ROW(C140)-3,FALSE)</f>
        <v>0</v>
      </c>
      <c r="AC140" s="663">
        <f t="shared" si="18"/>
        <v>0</v>
      </c>
      <c r="AD140" s="663">
        <f t="shared" si="16"/>
        <v>0</v>
      </c>
      <c r="AE140" s="663">
        <f t="shared" si="16"/>
        <v>0</v>
      </c>
      <c r="AF140" s="663">
        <f t="shared" si="16"/>
        <v>0</v>
      </c>
      <c r="AG140" s="663">
        <f t="shared" si="16"/>
        <v>0</v>
      </c>
      <c r="AH140" s="663">
        <f t="shared" si="16"/>
        <v>0</v>
      </c>
      <c r="AI140" s="663">
        <f t="shared" si="16"/>
        <v>0</v>
      </c>
      <c r="AJ140" s="469"/>
    </row>
    <row r="141" spans="1:36" s="467" customFormat="1" ht="15" x14ac:dyDescent="0.25">
      <c r="A141" s="462"/>
      <c r="B141" s="462"/>
      <c r="C141" s="463"/>
      <c r="D141" s="662"/>
      <c r="E141" s="662"/>
      <c r="F141" s="662"/>
      <c r="G141" s="662"/>
      <c r="H141" s="662"/>
      <c r="I141" s="662"/>
      <c r="J141" s="662"/>
      <c r="K141" s="662"/>
      <c r="L141" s="663">
        <f t="shared" si="19"/>
        <v>0</v>
      </c>
      <c r="M141" s="662"/>
      <c r="N141" s="662"/>
      <c r="O141" s="663">
        <f t="shared" si="20"/>
        <v>0</v>
      </c>
      <c r="P141" s="662"/>
      <c r="Q141" s="464">
        <f>IF(ISBLANK($B141),0,VLOOKUP($B141,Listen!$A$2:$C$44,2,FALSE))</f>
        <v>0</v>
      </c>
      <c r="R141" s="464">
        <f>IF(ISBLANK($B141),0,VLOOKUP($B141,Listen!$A$2:$C$44,3,FALSE))</f>
        <v>0</v>
      </c>
      <c r="S141" s="465">
        <f t="shared" si="22"/>
        <v>0</v>
      </c>
      <c r="T141" s="465">
        <f t="shared" si="17"/>
        <v>0</v>
      </c>
      <c r="U141" s="465">
        <f t="shared" si="17"/>
        <v>0</v>
      </c>
      <c r="V141" s="465">
        <f t="shared" si="17"/>
        <v>0</v>
      </c>
      <c r="W141" s="465">
        <f t="shared" si="17"/>
        <v>0</v>
      </c>
      <c r="X141" s="465">
        <f t="shared" si="17"/>
        <v>0</v>
      </c>
      <c r="Y141" s="465">
        <f t="shared" si="17"/>
        <v>0</v>
      </c>
      <c r="Z141" s="663">
        <f t="shared" si="21"/>
        <v>0</v>
      </c>
      <c r="AA141" s="664">
        <f>IF(C141='Allgemeines+Zusammenfassung'!$B$11,SAV!$O141-SAV!$AB141,HLOOKUP('Allgemeines+Zusammenfassung'!$B$11-1,$AC$4:$AI$300,ROW(C141)-3,FALSE)-$AB141)</f>
        <v>0</v>
      </c>
      <c r="AB141" s="664">
        <f>HLOOKUP('Allgemeines+Zusammenfassung'!$B$11,$AC$4:$AI$300,ROW(C141)-3,FALSE)</f>
        <v>0</v>
      </c>
      <c r="AC141" s="663">
        <f t="shared" si="18"/>
        <v>0</v>
      </c>
      <c r="AD141" s="663">
        <f t="shared" si="16"/>
        <v>0</v>
      </c>
      <c r="AE141" s="663">
        <f t="shared" si="16"/>
        <v>0</v>
      </c>
      <c r="AF141" s="663">
        <f t="shared" si="16"/>
        <v>0</v>
      </c>
      <c r="AG141" s="663">
        <f t="shared" si="16"/>
        <v>0</v>
      </c>
      <c r="AH141" s="663">
        <f t="shared" si="16"/>
        <v>0</v>
      </c>
      <c r="AI141" s="663">
        <f t="shared" si="16"/>
        <v>0</v>
      </c>
      <c r="AJ141" s="469"/>
    </row>
    <row r="142" spans="1:36" s="467" customFormat="1" ht="15" x14ac:dyDescent="0.25">
      <c r="A142" s="462"/>
      <c r="B142" s="462"/>
      <c r="C142" s="463"/>
      <c r="D142" s="662"/>
      <c r="E142" s="662"/>
      <c r="F142" s="662"/>
      <c r="G142" s="662"/>
      <c r="H142" s="662"/>
      <c r="I142" s="662"/>
      <c r="J142" s="662"/>
      <c r="K142" s="662"/>
      <c r="L142" s="663">
        <f t="shared" si="19"/>
        <v>0</v>
      </c>
      <c r="M142" s="662"/>
      <c r="N142" s="662"/>
      <c r="O142" s="663">
        <f t="shared" si="20"/>
        <v>0</v>
      </c>
      <c r="P142" s="662"/>
      <c r="Q142" s="464">
        <f>IF(ISBLANK($B142),0,VLOOKUP($B142,Listen!$A$2:$C$44,2,FALSE))</f>
        <v>0</v>
      </c>
      <c r="R142" s="464">
        <f>IF(ISBLANK($B142),0,VLOOKUP($B142,Listen!$A$2:$C$44,3,FALSE))</f>
        <v>0</v>
      </c>
      <c r="S142" s="465">
        <f t="shared" si="22"/>
        <v>0</v>
      </c>
      <c r="T142" s="465">
        <f t="shared" si="17"/>
        <v>0</v>
      </c>
      <c r="U142" s="465">
        <f t="shared" si="17"/>
        <v>0</v>
      </c>
      <c r="V142" s="465">
        <f t="shared" si="17"/>
        <v>0</v>
      </c>
      <c r="W142" s="465">
        <f t="shared" si="17"/>
        <v>0</v>
      </c>
      <c r="X142" s="465">
        <f t="shared" si="17"/>
        <v>0</v>
      </c>
      <c r="Y142" s="465">
        <f t="shared" si="17"/>
        <v>0</v>
      </c>
      <c r="Z142" s="663">
        <f t="shared" si="21"/>
        <v>0</v>
      </c>
      <c r="AA142" s="664">
        <f>IF(C142='Allgemeines+Zusammenfassung'!$B$11,SAV!$O142-SAV!$AB142,HLOOKUP('Allgemeines+Zusammenfassung'!$B$11-1,$AC$4:$AI$300,ROW(C142)-3,FALSE)-$AB142)</f>
        <v>0</v>
      </c>
      <c r="AB142" s="664">
        <f>HLOOKUP('Allgemeines+Zusammenfassung'!$B$11,$AC$4:$AI$300,ROW(C142)-3,FALSE)</f>
        <v>0</v>
      </c>
      <c r="AC142" s="663">
        <f t="shared" si="18"/>
        <v>0</v>
      </c>
      <c r="AD142" s="663">
        <f t="shared" si="16"/>
        <v>0</v>
      </c>
      <c r="AE142" s="663">
        <f t="shared" si="16"/>
        <v>0</v>
      </c>
      <c r="AF142" s="663">
        <f t="shared" si="16"/>
        <v>0</v>
      </c>
      <c r="AG142" s="663">
        <f t="shared" si="16"/>
        <v>0</v>
      </c>
      <c r="AH142" s="663">
        <f t="shared" si="16"/>
        <v>0</v>
      </c>
      <c r="AI142" s="663">
        <f t="shared" si="16"/>
        <v>0</v>
      </c>
      <c r="AJ142" s="469"/>
    </row>
    <row r="143" spans="1:36" s="467" customFormat="1" ht="15" x14ac:dyDescent="0.25">
      <c r="A143" s="462"/>
      <c r="B143" s="462"/>
      <c r="C143" s="463"/>
      <c r="D143" s="662"/>
      <c r="E143" s="662"/>
      <c r="F143" s="662"/>
      <c r="G143" s="662"/>
      <c r="H143" s="662"/>
      <c r="I143" s="662"/>
      <c r="J143" s="662"/>
      <c r="K143" s="662"/>
      <c r="L143" s="663">
        <f t="shared" si="19"/>
        <v>0</v>
      </c>
      <c r="M143" s="662"/>
      <c r="N143" s="662"/>
      <c r="O143" s="663">
        <f t="shared" si="20"/>
        <v>0</v>
      </c>
      <c r="P143" s="662"/>
      <c r="Q143" s="464">
        <f>IF(ISBLANK($B143),0,VLOOKUP($B143,Listen!$A$2:$C$44,2,FALSE))</f>
        <v>0</v>
      </c>
      <c r="R143" s="464">
        <f>IF(ISBLANK($B143),0,VLOOKUP($B143,Listen!$A$2:$C$44,3,FALSE))</f>
        <v>0</v>
      </c>
      <c r="S143" s="465">
        <f t="shared" si="22"/>
        <v>0</v>
      </c>
      <c r="T143" s="465">
        <f t="shared" si="17"/>
        <v>0</v>
      </c>
      <c r="U143" s="465">
        <f t="shared" si="17"/>
        <v>0</v>
      </c>
      <c r="V143" s="465">
        <f t="shared" si="17"/>
        <v>0</v>
      </c>
      <c r="W143" s="465">
        <f t="shared" si="17"/>
        <v>0</v>
      </c>
      <c r="X143" s="465">
        <f t="shared" si="17"/>
        <v>0</v>
      </c>
      <c r="Y143" s="465">
        <f t="shared" si="17"/>
        <v>0</v>
      </c>
      <c r="Z143" s="663">
        <f t="shared" si="21"/>
        <v>0</v>
      </c>
      <c r="AA143" s="664">
        <f>IF(C143='Allgemeines+Zusammenfassung'!$B$11,SAV!$O143-SAV!$AB143,HLOOKUP('Allgemeines+Zusammenfassung'!$B$11-1,$AC$4:$AI$300,ROW(C143)-3,FALSE)-$AB143)</f>
        <v>0</v>
      </c>
      <c r="AB143" s="664">
        <f>HLOOKUP('Allgemeines+Zusammenfassung'!$B$11,$AC$4:$AI$300,ROW(C143)-3,FALSE)</f>
        <v>0</v>
      </c>
      <c r="AC143" s="663">
        <f t="shared" si="18"/>
        <v>0</v>
      </c>
      <c r="AD143" s="663">
        <f t="shared" si="16"/>
        <v>0</v>
      </c>
      <c r="AE143" s="663">
        <f t="shared" si="16"/>
        <v>0</v>
      </c>
      <c r="AF143" s="663">
        <f t="shared" si="16"/>
        <v>0</v>
      </c>
      <c r="AG143" s="663">
        <f t="shared" si="16"/>
        <v>0</v>
      </c>
      <c r="AH143" s="663">
        <f t="shared" si="16"/>
        <v>0</v>
      </c>
      <c r="AI143" s="663">
        <f t="shared" si="16"/>
        <v>0</v>
      </c>
      <c r="AJ143" s="469"/>
    </row>
    <row r="144" spans="1:36" s="467" customFormat="1" ht="15" x14ac:dyDescent="0.25">
      <c r="A144" s="462"/>
      <c r="B144" s="462"/>
      <c r="C144" s="463"/>
      <c r="D144" s="662"/>
      <c r="E144" s="662"/>
      <c r="F144" s="662"/>
      <c r="G144" s="662"/>
      <c r="H144" s="662"/>
      <c r="I144" s="662"/>
      <c r="J144" s="662"/>
      <c r="K144" s="662"/>
      <c r="L144" s="663">
        <f t="shared" si="19"/>
        <v>0</v>
      </c>
      <c r="M144" s="662"/>
      <c r="N144" s="662"/>
      <c r="O144" s="663">
        <f t="shared" si="20"/>
        <v>0</v>
      </c>
      <c r="P144" s="662"/>
      <c r="Q144" s="464">
        <f>IF(ISBLANK($B144),0,VLOOKUP($B144,Listen!$A$2:$C$44,2,FALSE))</f>
        <v>0</v>
      </c>
      <c r="R144" s="464">
        <f>IF(ISBLANK($B144),0,VLOOKUP($B144,Listen!$A$2:$C$44,3,FALSE))</f>
        <v>0</v>
      </c>
      <c r="S144" s="465">
        <f t="shared" si="22"/>
        <v>0</v>
      </c>
      <c r="T144" s="465">
        <f t="shared" si="17"/>
        <v>0</v>
      </c>
      <c r="U144" s="465">
        <f t="shared" si="17"/>
        <v>0</v>
      </c>
      <c r="V144" s="465">
        <f t="shared" si="17"/>
        <v>0</v>
      </c>
      <c r="W144" s="465">
        <f t="shared" si="17"/>
        <v>0</v>
      </c>
      <c r="X144" s="465">
        <f t="shared" si="17"/>
        <v>0</v>
      </c>
      <c r="Y144" s="465">
        <f t="shared" si="17"/>
        <v>0</v>
      </c>
      <c r="Z144" s="663">
        <f t="shared" si="21"/>
        <v>0</v>
      </c>
      <c r="AA144" s="664">
        <f>IF(C144='Allgemeines+Zusammenfassung'!$B$11,SAV!$O144-SAV!$AB144,HLOOKUP('Allgemeines+Zusammenfassung'!$B$11-1,$AC$4:$AI$300,ROW(C144)-3,FALSE)-$AB144)</f>
        <v>0</v>
      </c>
      <c r="AB144" s="664">
        <f>HLOOKUP('Allgemeines+Zusammenfassung'!$B$11,$AC$4:$AI$300,ROW(C144)-3,FALSE)</f>
        <v>0</v>
      </c>
      <c r="AC144" s="663">
        <f t="shared" si="18"/>
        <v>0</v>
      </c>
      <c r="AD144" s="663">
        <f t="shared" si="16"/>
        <v>0</v>
      </c>
      <c r="AE144" s="663">
        <f t="shared" si="16"/>
        <v>0</v>
      </c>
      <c r="AF144" s="663">
        <f t="shared" si="16"/>
        <v>0</v>
      </c>
      <c r="AG144" s="663">
        <f t="shared" si="16"/>
        <v>0</v>
      </c>
      <c r="AH144" s="663">
        <f t="shared" si="16"/>
        <v>0</v>
      </c>
      <c r="AI144" s="663">
        <f t="shared" si="16"/>
        <v>0</v>
      </c>
      <c r="AJ144" s="469"/>
    </row>
    <row r="145" spans="1:36" s="467" customFormat="1" ht="15" x14ac:dyDescent="0.25">
      <c r="A145" s="462"/>
      <c r="B145" s="462"/>
      <c r="C145" s="463"/>
      <c r="D145" s="662"/>
      <c r="E145" s="662"/>
      <c r="F145" s="662"/>
      <c r="G145" s="662"/>
      <c r="H145" s="662"/>
      <c r="I145" s="662"/>
      <c r="J145" s="662"/>
      <c r="K145" s="662"/>
      <c r="L145" s="663">
        <f t="shared" si="19"/>
        <v>0</v>
      </c>
      <c r="M145" s="662"/>
      <c r="N145" s="662"/>
      <c r="O145" s="663">
        <f t="shared" si="20"/>
        <v>0</v>
      </c>
      <c r="P145" s="662"/>
      <c r="Q145" s="464">
        <f>IF(ISBLANK($B145),0,VLOOKUP($B145,Listen!$A$2:$C$44,2,FALSE))</f>
        <v>0</v>
      </c>
      <c r="R145" s="464">
        <f>IF(ISBLANK($B145),0,VLOOKUP($B145,Listen!$A$2:$C$44,3,FALSE))</f>
        <v>0</v>
      </c>
      <c r="S145" s="465">
        <f t="shared" si="22"/>
        <v>0</v>
      </c>
      <c r="T145" s="465">
        <f t="shared" si="17"/>
        <v>0</v>
      </c>
      <c r="U145" s="465">
        <f t="shared" si="17"/>
        <v>0</v>
      </c>
      <c r="V145" s="465">
        <f t="shared" si="17"/>
        <v>0</v>
      </c>
      <c r="W145" s="465">
        <f t="shared" si="17"/>
        <v>0</v>
      </c>
      <c r="X145" s="465">
        <f t="shared" si="17"/>
        <v>0</v>
      </c>
      <c r="Y145" s="465">
        <f t="shared" si="17"/>
        <v>0</v>
      </c>
      <c r="Z145" s="663">
        <f t="shared" si="21"/>
        <v>0</v>
      </c>
      <c r="AA145" s="664">
        <f>IF(C145='Allgemeines+Zusammenfassung'!$B$11,SAV!$O145-SAV!$AB145,HLOOKUP('Allgemeines+Zusammenfassung'!$B$11-1,$AC$4:$AI$300,ROW(C145)-3,FALSE)-$AB145)</f>
        <v>0</v>
      </c>
      <c r="AB145" s="664">
        <f>HLOOKUP('Allgemeines+Zusammenfassung'!$B$11,$AC$4:$AI$300,ROW(C145)-3,FALSE)</f>
        <v>0</v>
      </c>
      <c r="AC145" s="663">
        <f t="shared" si="18"/>
        <v>0</v>
      </c>
      <c r="AD145" s="663">
        <f t="shared" si="16"/>
        <v>0</v>
      </c>
      <c r="AE145" s="663">
        <f t="shared" si="16"/>
        <v>0</v>
      </c>
      <c r="AF145" s="663">
        <f t="shared" si="16"/>
        <v>0</v>
      </c>
      <c r="AG145" s="663">
        <f t="shared" si="16"/>
        <v>0</v>
      </c>
      <c r="AH145" s="663">
        <f t="shared" si="16"/>
        <v>0</v>
      </c>
      <c r="AI145" s="663">
        <f t="shared" si="16"/>
        <v>0</v>
      </c>
      <c r="AJ145" s="469"/>
    </row>
    <row r="146" spans="1:36" s="467" customFormat="1" ht="15" x14ac:dyDescent="0.25">
      <c r="A146" s="462"/>
      <c r="B146" s="462"/>
      <c r="C146" s="463"/>
      <c r="D146" s="662"/>
      <c r="E146" s="662"/>
      <c r="F146" s="662"/>
      <c r="G146" s="662"/>
      <c r="H146" s="662"/>
      <c r="I146" s="662"/>
      <c r="J146" s="662"/>
      <c r="K146" s="662"/>
      <c r="L146" s="663">
        <f t="shared" si="19"/>
        <v>0</v>
      </c>
      <c r="M146" s="662"/>
      <c r="N146" s="662"/>
      <c r="O146" s="663">
        <f t="shared" si="20"/>
        <v>0</v>
      </c>
      <c r="P146" s="662"/>
      <c r="Q146" s="464">
        <f>IF(ISBLANK($B146),0,VLOOKUP($B146,Listen!$A$2:$C$44,2,FALSE))</f>
        <v>0</v>
      </c>
      <c r="R146" s="464">
        <f>IF(ISBLANK($B146),0,VLOOKUP($B146,Listen!$A$2:$C$44,3,FALSE))</f>
        <v>0</v>
      </c>
      <c r="S146" s="465">
        <f t="shared" si="22"/>
        <v>0</v>
      </c>
      <c r="T146" s="465">
        <f t="shared" si="17"/>
        <v>0</v>
      </c>
      <c r="U146" s="465">
        <f t="shared" si="17"/>
        <v>0</v>
      </c>
      <c r="V146" s="465">
        <f t="shared" si="17"/>
        <v>0</v>
      </c>
      <c r="W146" s="465">
        <f t="shared" si="17"/>
        <v>0</v>
      </c>
      <c r="X146" s="465">
        <f t="shared" si="17"/>
        <v>0</v>
      </c>
      <c r="Y146" s="465">
        <f t="shared" si="17"/>
        <v>0</v>
      </c>
      <c r="Z146" s="663">
        <f t="shared" si="21"/>
        <v>0</v>
      </c>
      <c r="AA146" s="664">
        <f>IF(C146='Allgemeines+Zusammenfassung'!$B$11,SAV!$O146-SAV!$AB146,HLOOKUP('Allgemeines+Zusammenfassung'!$B$11-1,$AC$4:$AI$300,ROW(C146)-3,FALSE)-$AB146)</f>
        <v>0</v>
      </c>
      <c r="AB146" s="664">
        <f>HLOOKUP('Allgemeines+Zusammenfassung'!$B$11,$AC$4:$AI$300,ROW(C146)-3,FALSE)</f>
        <v>0</v>
      </c>
      <c r="AC146" s="663">
        <f t="shared" si="18"/>
        <v>0</v>
      </c>
      <c r="AD146" s="663">
        <f t="shared" si="16"/>
        <v>0</v>
      </c>
      <c r="AE146" s="663">
        <f t="shared" si="16"/>
        <v>0</v>
      </c>
      <c r="AF146" s="663">
        <f t="shared" si="16"/>
        <v>0</v>
      </c>
      <c r="AG146" s="663">
        <f t="shared" si="16"/>
        <v>0</v>
      </c>
      <c r="AH146" s="663">
        <f t="shared" si="16"/>
        <v>0</v>
      </c>
      <c r="AI146" s="663">
        <f t="shared" si="16"/>
        <v>0</v>
      </c>
      <c r="AJ146" s="469"/>
    </row>
    <row r="147" spans="1:36" s="467" customFormat="1" ht="15" x14ac:dyDescent="0.25">
      <c r="A147" s="462"/>
      <c r="B147" s="462"/>
      <c r="C147" s="463"/>
      <c r="D147" s="662"/>
      <c r="E147" s="662"/>
      <c r="F147" s="662"/>
      <c r="G147" s="662"/>
      <c r="H147" s="662"/>
      <c r="I147" s="662"/>
      <c r="J147" s="662"/>
      <c r="K147" s="662"/>
      <c r="L147" s="663">
        <f t="shared" si="19"/>
        <v>0</v>
      </c>
      <c r="M147" s="662"/>
      <c r="N147" s="662"/>
      <c r="O147" s="663">
        <f t="shared" si="20"/>
        <v>0</v>
      </c>
      <c r="P147" s="662"/>
      <c r="Q147" s="464">
        <f>IF(ISBLANK($B147),0,VLOOKUP($B147,Listen!$A$2:$C$44,2,FALSE))</f>
        <v>0</v>
      </c>
      <c r="R147" s="464">
        <f>IF(ISBLANK($B147),0,VLOOKUP($B147,Listen!$A$2:$C$44,3,FALSE))</f>
        <v>0</v>
      </c>
      <c r="S147" s="465">
        <f t="shared" si="22"/>
        <v>0</v>
      </c>
      <c r="T147" s="465">
        <f t="shared" si="17"/>
        <v>0</v>
      </c>
      <c r="U147" s="465">
        <f t="shared" si="17"/>
        <v>0</v>
      </c>
      <c r="V147" s="465">
        <f t="shared" si="17"/>
        <v>0</v>
      </c>
      <c r="W147" s="465">
        <f t="shared" si="17"/>
        <v>0</v>
      </c>
      <c r="X147" s="465">
        <f t="shared" si="17"/>
        <v>0</v>
      </c>
      <c r="Y147" s="465">
        <f t="shared" si="17"/>
        <v>0</v>
      </c>
      <c r="Z147" s="663">
        <f t="shared" si="21"/>
        <v>0</v>
      </c>
      <c r="AA147" s="664">
        <f>IF(C147='Allgemeines+Zusammenfassung'!$B$11,SAV!$O147-SAV!$AB147,HLOOKUP('Allgemeines+Zusammenfassung'!$B$11-1,$AC$4:$AI$300,ROW(C147)-3,FALSE)-$AB147)</f>
        <v>0</v>
      </c>
      <c r="AB147" s="664">
        <f>HLOOKUP('Allgemeines+Zusammenfassung'!$B$11,$AC$4:$AI$300,ROW(C147)-3,FALSE)</f>
        <v>0</v>
      </c>
      <c r="AC147" s="663">
        <f t="shared" si="18"/>
        <v>0</v>
      </c>
      <c r="AD147" s="663">
        <f t="shared" si="16"/>
        <v>0</v>
      </c>
      <c r="AE147" s="663">
        <f t="shared" si="16"/>
        <v>0</v>
      </c>
      <c r="AF147" s="663">
        <f t="shared" si="16"/>
        <v>0</v>
      </c>
      <c r="AG147" s="663">
        <f t="shared" si="16"/>
        <v>0</v>
      </c>
      <c r="AH147" s="663">
        <f t="shared" si="16"/>
        <v>0</v>
      </c>
      <c r="AI147" s="663">
        <f t="shared" si="16"/>
        <v>0</v>
      </c>
      <c r="AJ147" s="469"/>
    </row>
    <row r="148" spans="1:36" s="467" customFormat="1" ht="15" x14ac:dyDescent="0.25">
      <c r="A148" s="462"/>
      <c r="B148" s="462"/>
      <c r="C148" s="463"/>
      <c r="D148" s="662"/>
      <c r="E148" s="662"/>
      <c r="F148" s="662"/>
      <c r="G148" s="662"/>
      <c r="H148" s="662"/>
      <c r="I148" s="662"/>
      <c r="J148" s="662"/>
      <c r="K148" s="662"/>
      <c r="L148" s="663">
        <f t="shared" si="19"/>
        <v>0</v>
      </c>
      <c r="M148" s="662"/>
      <c r="N148" s="662"/>
      <c r="O148" s="663">
        <f t="shared" si="20"/>
        <v>0</v>
      </c>
      <c r="P148" s="662"/>
      <c r="Q148" s="464">
        <f>IF(ISBLANK($B148),0,VLOOKUP($B148,Listen!$A$2:$C$44,2,FALSE))</f>
        <v>0</v>
      </c>
      <c r="R148" s="464">
        <f>IF(ISBLANK($B148),0,VLOOKUP($B148,Listen!$A$2:$C$44,3,FALSE))</f>
        <v>0</v>
      </c>
      <c r="S148" s="465">
        <f t="shared" si="22"/>
        <v>0</v>
      </c>
      <c r="T148" s="465">
        <f t="shared" si="17"/>
        <v>0</v>
      </c>
      <c r="U148" s="465">
        <f t="shared" si="17"/>
        <v>0</v>
      </c>
      <c r="V148" s="465">
        <f t="shared" si="17"/>
        <v>0</v>
      </c>
      <c r="W148" s="465">
        <f t="shared" si="17"/>
        <v>0</v>
      </c>
      <c r="X148" s="465">
        <f t="shared" si="17"/>
        <v>0</v>
      </c>
      <c r="Y148" s="465">
        <f t="shared" si="17"/>
        <v>0</v>
      </c>
      <c r="Z148" s="663">
        <f t="shared" si="21"/>
        <v>0</v>
      </c>
      <c r="AA148" s="664">
        <f>IF(C148='Allgemeines+Zusammenfassung'!$B$11,SAV!$O148-SAV!$AB148,HLOOKUP('Allgemeines+Zusammenfassung'!$B$11-1,$AC$4:$AI$300,ROW(C148)-3,FALSE)-$AB148)</f>
        <v>0</v>
      </c>
      <c r="AB148" s="664">
        <f>HLOOKUP('Allgemeines+Zusammenfassung'!$B$11,$AC$4:$AI$300,ROW(C148)-3,FALSE)</f>
        <v>0</v>
      </c>
      <c r="AC148" s="663">
        <f t="shared" si="18"/>
        <v>0</v>
      </c>
      <c r="AD148" s="663">
        <f t="shared" si="16"/>
        <v>0</v>
      </c>
      <c r="AE148" s="663">
        <f t="shared" si="16"/>
        <v>0</v>
      </c>
      <c r="AF148" s="663">
        <f t="shared" si="16"/>
        <v>0</v>
      </c>
      <c r="AG148" s="663">
        <f t="shared" si="16"/>
        <v>0</v>
      </c>
      <c r="AH148" s="663">
        <f t="shared" si="16"/>
        <v>0</v>
      </c>
      <c r="AI148" s="663">
        <f t="shared" si="16"/>
        <v>0</v>
      </c>
      <c r="AJ148" s="469"/>
    </row>
    <row r="149" spans="1:36" s="467" customFormat="1" ht="15" x14ac:dyDescent="0.25">
      <c r="A149" s="462"/>
      <c r="B149" s="462"/>
      <c r="C149" s="463"/>
      <c r="D149" s="662"/>
      <c r="E149" s="662"/>
      <c r="F149" s="662"/>
      <c r="G149" s="662"/>
      <c r="H149" s="662"/>
      <c r="I149" s="662"/>
      <c r="J149" s="662"/>
      <c r="K149" s="662"/>
      <c r="L149" s="663">
        <f t="shared" si="19"/>
        <v>0</v>
      </c>
      <c r="M149" s="662"/>
      <c r="N149" s="662"/>
      <c r="O149" s="663">
        <f t="shared" si="20"/>
        <v>0</v>
      </c>
      <c r="P149" s="662"/>
      <c r="Q149" s="464">
        <f>IF(ISBLANK($B149),0,VLOOKUP($B149,Listen!$A$2:$C$44,2,FALSE))</f>
        <v>0</v>
      </c>
      <c r="R149" s="464">
        <f>IF(ISBLANK($B149),0,VLOOKUP($B149,Listen!$A$2:$C$44,3,FALSE))</f>
        <v>0</v>
      </c>
      <c r="S149" s="465">
        <f t="shared" si="22"/>
        <v>0</v>
      </c>
      <c r="T149" s="465">
        <f t="shared" si="17"/>
        <v>0</v>
      </c>
      <c r="U149" s="465">
        <f t="shared" si="17"/>
        <v>0</v>
      </c>
      <c r="V149" s="465">
        <f t="shared" si="17"/>
        <v>0</v>
      </c>
      <c r="W149" s="465">
        <f t="shared" si="17"/>
        <v>0</v>
      </c>
      <c r="X149" s="465">
        <f t="shared" si="17"/>
        <v>0</v>
      </c>
      <c r="Y149" s="465">
        <f t="shared" si="17"/>
        <v>0</v>
      </c>
      <c r="Z149" s="663">
        <f t="shared" si="21"/>
        <v>0</v>
      </c>
      <c r="AA149" s="664">
        <f>IF(C149='Allgemeines+Zusammenfassung'!$B$11,SAV!$O149-SAV!$AB149,HLOOKUP('Allgemeines+Zusammenfassung'!$B$11-1,$AC$4:$AI$300,ROW(C149)-3,FALSE)-$AB149)</f>
        <v>0</v>
      </c>
      <c r="AB149" s="664">
        <f>HLOOKUP('Allgemeines+Zusammenfassung'!$B$11,$AC$4:$AI$300,ROW(C149)-3,FALSE)</f>
        <v>0</v>
      </c>
      <c r="AC149" s="663">
        <f t="shared" si="18"/>
        <v>0</v>
      </c>
      <c r="AD149" s="663">
        <f t="shared" si="16"/>
        <v>0</v>
      </c>
      <c r="AE149" s="663">
        <f t="shared" si="16"/>
        <v>0</v>
      </c>
      <c r="AF149" s="663">
        <f t="shared" si="16"/>
        <v>0</v>
      </c>
      <c r="AG149" s="663">
        <f t="shared" si="16"/>
        <v>0</v>
      </c>
      <c r="AH149" s="663">
        <f t="shared" si="16"/>
        <v>0</v>
      </c>
      <c r="AI149" s="663">
        <f t="shared" si="16"/>
        <v>0</v>
      </c>
      <c r="AJ149" s="469"/>
    </row>
    <row r="150" spans="1:36" s="467" customFormat="1" ht="15" x14ac:dyDescent="0.25">
      <c r="A150" s="462"/>
      <c r="B150" s="462"/>
      <c r="C150" s="463"/>
      <c r="D150" s="662"/>
      <c r="E150" s="662"/>
      <c r="F150" s="662"/>
      <c r="G150" s="662"/>
      <c r="H150" s="662"/>
      <c r="I150" s="662"/>
      <c r="J150" s="662"/>
      <c r="K150" s="662"/>
      <c r="L150" s="663">
        <f t="shared" si="19"/>
        <v>0</v>
      </c>
      <c r="M150" s="662"/>
      <c r="N150" s="662"/>
      <c r="O150" s="663">
        <f t="shared" si="20"/>
        <v>0</v>
      </c>
      <c r="P150" s="662"/>
      <c r="Q150" s="464">
        <f>IF(ISBLANK($B150),0,VLOOKUP($B150,Listen!$A$2:$C$44,2,FALSE))</f>
        <v>0</v>
      </c>
      <c r="R150" s="464">
        <f>IF(ISBLANK($B150),0,VLOOKUP($B150,Listen!$A$2:$C$44,3,FALSE))</f>
        <v>0</v>
      </c>
      <c r="S150" s="465">
        <f t="shared" si="22"/>
        <v>0</v>
      </c>
      <c r="T150" s="465">
        <f t="shared" si="17"/>
        <v>0</v>
      </c>
      <c r="U150" s="465">
        <f t="shared" si="17"/>
        <v>0</v>
      </c>
      <c r="V150" s="465">
        <f t="shared" si="17"/>
        <v>0</v>
      </c>
      <c r="W150" s="465">
        <f t="shared" si="17"/>
        <v>0</v>
      </c>
      <c r="X150" s="465">
        <f t="shared" si="17"/>
        <v>0</v>
      </c>
      <c r="Y150" s="465">
        <f t="shared" si="17"/>
        <v>0</v>
      </c>
      <c r="Z150" s="663">
        <f t="shared" si="21"/>
        <v>0</v>
      </c>
      <c r="AA150" s="664">
        <f>IF(C150='Allgemeines+Zusammenfassung'!$B$11,SAV!$O150-SAV!$AB150,HLOOKUP('Allgemeines+Zusammenfassung'!$B$11-1,$AC$4:$AI$300,ROW(C150)-3,FALSE)-$AB150)</f>
        <v>0</v>
      </c>
      <c r="AB150" s="664">
        <f>HLOOKUP('Allgemeines+Zusammenfassung'!$B$11,$AC$4:$AI$300,ROW(C150)-3,FALSE)</f>
        <v>0</v>
      </c>
      <c r="AC150" s="663">
        <f t="shared" si="18"/>
        <v>0</v>
      </c>
      <c r="AD150" s="663">
        <f t="shared" si="16"/>
        <v>0</v>
      </c>
      <c r="AE150" s="663">
        <f t="shared" si="16"/>
        <v>0</v>
      </c>
      <c r="AF150" s="663">
        <f t="shared" si="16"/>
        <v>0</v>
      </c>
      <c r="AG150" s="663">
        <f t="shared" si="16"/>
        <v>0</v>
      </c>
      <c r="AH150" s="663">
        <f t="shared" si="16"/>
        <v>0</v>
      </c>
      <c r="AI150" s="663">
        <f t="shared" si="16"/>
        <v>0</v>
      </c>
      <c r="AJ150" s="469"/>
    </row>
    <row r="151" spans="1:36" s="467" customFormat="1" ht="15" x14ac:dyDescent="0.25">
      <c r="A151" s="462"/>
      <c r="B151" s="462"/>
      <c r="C151" s="463"/>
      <c r="D151" s="662"/>
      <c r="E151" s="662"/>
      <c r="F151" s="662"/>
      <c r="G151" s="662"/>
      <c r="H151" s="662"/>
      <c r="I151" s="662"/>
      <c r="J151" s="662"/>
      <c r="K151" s="662"/>
      <c r="L151" s="663">
        <f t="shared" si="19"/>
        <v>0</v>
      </c>
      <c r="M151" s="662"/>
      <c r="N151" s="662"/>
      <c r="O151" s="663">
        <f t="shared" si="20"/>
        <v>0</v>
      </c>
      <c r="P151" s="662"/>
      <c r="Q151" s="464">
        <f>IF(ISBLANK($B151),0,VLOOKUP($B151,Listen!$A$2:$C$44,2,FALSE))</f>
        <v>0</v>
      </c>
      <c r="R151" s="464">
        <f>IF(ISBLANK($B151),0,VLOOKUP($B151,Listen!$A$2:$C$44,3,FALSE))</f>
        <v>0</v>
      </c>
      <c r="S151" s="465">
        <f t="shared" si="22"/>
        <v>0</v>
      </c>
      <c r="T151" s="465">
        <f t="shared" si="17"/>
        <v>0</v>
      </c>
      <c r="U151" s="465">
        <f t="shared" si="17"/>
        <v>0</v>
      </c>
      <c r="V151" s="465">
        <f t="shared" si="17"/>
        <v>0</v>
      </c>
      <c r="W151" s="465">
        <f t="shared" si="17"/>
        <v>0</v>
      </c>
      <c r="X151" s="465">
        <f t="shared" si="17"/>
        <v>0</v>
      </c>
      <c r="Y151" s="465">
        <f t="shared" si="17"/>
        <v>0</v>
      </c>
      <c r="Z151" s="663">
        <f t="shared" si="21"/>
        <v>0</v>
      </c>
      <c r="AA151" s="664">
        <f>IF(C151='Allgemeines+Zusammenfassung'!$B$11,SAV!$O151-SAV!$AB151,HLOOKUP('Allgemeines+Zusammenfassung'!$B$11-1,$AC$4:$AI$300,ROW(C151)-3,FALSE)-$AB151)</f>
        <v>0</v>
      </c>
      <c r="AB151" s="664">
        <f>HLOOKUP('Allgemeines+Zusammenfassung'!$B$11,$AC$4:$AI$300,ROW(C151)-3,FALSE)</f>
        <v>0</v>
      </c>
      <c r="AC151" s="663">
        <f t="shared" si="18"/>
        <v>0</v>
      </c>
      <c r="AD151" s="663">
        <f t="shared" si="16"/>
        <v>0</v>
      </c>
      <c r="AE151" s="663">
        <f t="shared" si="16"/>
        <v>0</v>
      </c>
      <c r="AF151" s="663">
        <f t="shared" si="16"/>
        <v>0</v>
      </c>
      <c r="AG151" s="663">
        <f t="shared" si="16"/>
        <v>0</v>
      </c>
      <c r="AH151" s="663">
        <f t="shared" si="16"/>
        <v>0</v>
      </c>
      <c r="AI151" s="663">
        <f t="shared" si="16"/>
        <v>0</v>
      </c>
      <c r="AJ151" s="469"/>
    </row>
    <row r="152" spans="1:36" s="467" customFormat="1" ht="15" x14ac:dyDescent="0.25">
      <c r="A152" s="462"/>
      <c r="B152" s="462"/>
      <c r="C152" s="463"/>
      <c r="D152" s="662"/>
      <c r="E152" s="662"/>
      <c r="F152" s="662"/>
      <c r="G152" s="662"/>
      <c r="H152" s="662"/>
      <c r="I152" s="662"/>
      <c r="J152" s="662"/>
      <c r="K152" s="662"/>
      <c r="L152" s="663">
        <f t="shared" si="19"/>
        <v>0</v>
      </c>
      <c r="M152" s="662"/>
      <c r="N152" s="662"/>
      <c r="O152" s="663">
        <f t="shared" si="20"/>
        <v>0</v>
      </c>
      <c r="P152" s="662"/>
      <c r="Q152" s="464">
        <f>IF(ISBLANK($B152),0,VLOOKUP($B152,Listen!$A$2:$C$44,2,FALSE))</f>
        <v>0</v>
      </c>
      <c r="R152" s="464">
        <f>IF(ISBLANK($B152),0,VLOOKUP($B152,Listen!$A$2:$C$44,3,FALSE))</f>
        <v>0</v>
      </c>
      <c r="S152" s="465">
        <f t="shared" si="22"/>
        <v>0</v>
      </c>
      <c r="T152" s="465">
        <f t="shared" si="17"/>
        <v>0</v>
      </c>
      <c r="U152" s="465">
        <f t="shared" si="17"/>
        <v>0</v>
      </c>
      <c r="V152" s="465">
        <f t="shared" si="17"/>
        <v>0</v>
      </c>
      <c r="W152" s="465">
        <f t="shared" si="17"/>
        <v>0</v>
      </c>
      <c r="X152" s="465">
        <f t="shared" si="17"/>
        <v>0</v>
      </c>
      <c r="Y152" s="465">
        <f t="shared" si="17"/>
        <v>0</v>
      </c>
      <c r="Z152" s="663">
        <f t="shared" si="21"/>
        <v>0</v>
      </c>
      <c r="AA152" s="664">
        <f>IF(C152='Allgemeines+Zusammenfassung'!$B$11,SAV!$O152-SAV!$AB152,HLOOKUP('Allgemeines+Zusammenfassung'!$B$11-1,$AC$4:$AI$300,ROW(C152)-3,FALSE)-$AB152)</f>
        <v>0</v>
      </c>
      <c r="AB152" s="664">
        <f>HLOOKUP('Allgemeines+Zusammenfassung'!$B$11,$AC$4:$AI$300,ROW(C152)-3,FALSE)</f>
        <v>0</v>
      </c>
      <c r="AC152" s="663">
        <f t="shared" si="18"/>
        <v>0</v>
      </c>
      <c r="AD152" s="663">
        <f t="shared" si="16"/>
        <v>0</v>
      </c>
      <c r="AE152" s="663">
        <f t="shared" si="16"/>
        <v>0</v>
      </c>
      <c r="AF152" s="663">
        <f t="shared" si="16"/>
        <v>0</v>
      </c>
      <c r="AG152" s="663">
        <f t="shared" si="16"/>
        <v>0</v>
      </c>
      <c r="AH152" s="663">
        <f t="shared" si="16"/>
        <v>0</v>
      </c>
      <c r="AI152" s="663">
        <f t="shared" si="16"/>
        <v>0</v>
      </c>
      <c r="AJ152" s="469"/>
    </row>
    <row r="153" spans="1:36" s="467" customFormat="1" ht="15" x14ac:dyDescent="0.25">
      <c r="A153" s="462"/>
      <c r="B153" s="462"/>
      <c r="C153" s="463"/>
      <c r="D153" s="662"/>
      <c r="E153" s="662"/>
      <c r="F153" s="662"/>
      <c r="G153" s="662"/>
      <c r="H153" s="662"/>
      <c r="I153" s="662"/>
      <c r="J153" s="662"/>
      <c r="K153" s="662"/>
      <c r="L153" s="663">
        <f t="shared" si="19"/>
        <v>0</v>
      </c>
      <c r="M153" s="662"/>
      <c r="N153" s="662"/>
      <c r="O153" s="663">
        <f t="shared" si="20"/>
        <v>0</v>
      </c>
      <c r="P153" s="662"/>
      <c r="Q153" s="464">
        <f>IF(ISBLANK($B153),0,VLOOKUP($B153,Listen!$A$2:$C$44,2,FALSE))</f>
        <v>0</v>
      </c>
      <c r="R153" s="464">
        <f>IF(ISBLANK($B153),0,VLOOKUP($B153,Listen!$A$2:$C$44,3,FALSE))</f>
        <v>0</v>
      </c>
      <c r="S153" s="465">
        <f t="shared" si="22"/>
        <v>0</v>
      </c>
      <c r="T153" s="465">
        <f t="shared" si="17"/>
        <v>0</v>
      </c>
      <c r="U153" s="465">
        <f t="shared" si="17"/>
        <v>0</v>
      </c>
      <c r="V153" s="465">
        <f t="shared" si="17"/>
        <v>0</v>
      </c>
      <c r="W153" s="465">
        <f t="shared" si="17"/>
        <v>0</v>
      </c>
      <c r="X153" s="465">
        <f t="shared" si="17"/>
        <v>0</v>
      </c>
      <c r="Y153" s="465">
        <f t="shared" si="17"/>
        <v>0</v>
      </c>
      <c r="Z153" s="663">
        <f t="shared" si="21"/>
        <v>0</v>
      </c>
      <c r="AA153" s="664">
        <f>IF(C153='Allgemeines+Zusammenfassung'!$B$11,SAV!$O153-SAV!$AB153,HLOOKUP('Allgemeines+Zusammenfassung'!$B$11-1,$AC$4:$AI$300,ROW(C153)-3,FALSE)-$AB153)</f>
        <v>0</v>
      </c>
      <c r="AB153" s="664">
        <f>HLOOKUP('Allgemeines+Zusammenfassung'!$B$11,$AC$4:$AI$300,ROW(C153)-3,FALSE)</f>
        <v>0</v>
      </c>
      <c r="AC153" s="663">
        <f t="shared" si="18"/>
        <v>0</v>
      </c>
      <c r="AD153" s="663">
        <f t="shared" si="16"/>
        <v>0</v>
      </c>
      <c r="AE153" s="663">
        <f t="shared" si="16"/>
        <v>0</v>
      </c>
      <c r="AF153" s="663">
        <f t="shared" si="16"/>
        <v>0</v>
      </c>
      <c r="AG153" s="663">
        <f t="shared" si="16"/>
        <v>0</v>
      </c>
      <c r="AH153" s="663">
        <f t="shared" si="16"/>
        <v>0</v>
      </c>
      <c r="AI153" s="663">
        <f t="shared" si="16"/>
        <v>0</v>
      </c>
      <c r="AJ153" s="469"/>
    </row>
    <row r="154" spans="1:36" s="467" customFormat="1" ht="15" x14ac:dyDescent="0.25">
      <c r="A154" s="462"/>
      <c r="B154" s="462"/>
      <c r="C154" s="463"/>
      <c r="D154" s="662"/>
      <c r="E154" s="662"/>
      <c r="F154" s="662"/>
      <c r="G154" s="662"/>
      <c r="H154" s="662"/>
      <c r="I154" s="662"/>
      <c r="J154" s="662"/>
      <c r="K154" s="662"/>
      <c r="L154" s="663">
        <f t="shared" si="19"/>
        <v>0</v>
      </c>
      <c r="M154" s="662"/>
      <c r="N154" s="662"/>
      <c r="O154" s="663">
        <f t="shared" si="20"/>
        <v>0</v>
      </c>
      <c r="P154" s="662"/>
      <c r="Q154" s="464">
        <f>IF(ISBLANK($B154),0,VLOOKUP($B154,Listen!$A$2:$C$44,2,FALSE))</f>
        <v>0</v>
      </c>
      <c r="R154" s="464">
        <f>IF(ISBLANK($B154),0,VLOOKUP($B154,Listen!$A$2:$C$44,3,FALSE))</f>
        <v>0</v>
      </c>
      <c r="S154" s="465">
        <f t="shared" si="22"/>
        <v>0</v>
      </c>
      <c r="T154" s="465">
        <f t="shared" si="17"/>
        <v>0</v>
      </c>
      <c r="U154" s="465">
        <f t="shared" si="17"/>
        <v>0</v>
      </c>
      <c r="V154" s="465">
        <f t="shared" si="17"/>
        <v>0</v>
      </c>
      <c r="W154" s="465">
        <f t="shared" si="17"/>
        <v>0</v>
      </c>
      <c r="X154" s="465">
        <f t="shared" si="17"/>
        <v>0</v>
      </c>
      <c r="Y154" s="465">
        <f t="shared" si="17"/>
        <v>0</v>
      </c>
      <c r="Z154" s="663">
        <f t="shared" si="21"/>
        <v>0</v>
      </c>
      <c r="AA154" s="664">
        <f>IF(C154='Allgemeines+Zusammenfassung'!$B$11,SAV!$O154-SAV!$AB154,HLOOKUP('Allgemeines+Zusammenfassung'!$B$11-1,$AC$4:$AI$300,ROW(C154)-3,FALSE)-$AB154)</f>
        <v>0</v>
      </c>
      <c r="AB154" s="664">
        <f>HLOOKUP('Allgemeines+Zusammenfassung'!$B$11,$AC$4:$AI$300,ROW(C154)-3,FALSE)</f>
        <v>0</v>
      </c>
      <c r="AC154" s="663">
        <f t="shared" si="18"/>
        <v>0</v>
      </c>
      <c r="AD154" s="663">
        <f t="shared" si="16"/>
        <v>0</v>
      </c>
      <c r="AE154" s="663">
        <f t="shared" si="16"/>
        <v>0</v>
      </c>
      <c r="AF154" s="663">
        <f t="shared" si="16"/>
        <v>0</v>
      </c>
      <c r="AG154" s="663">
        <f t="shared" ref="AG154:AI217" si="23">IF(OR($C154=0,$O154=0,W154-(AG$4-$C154)=0),0,IF($C154&lt;AG$4,AF154-AF154/(W154-(AG$4-$C154)),IF($C154=AG$4,$O154-$O154/W154,0)))</f>
        <v>0</v>
      </c>
      <c r="AH154" s="663">
        <f t="shared" si="23"/>
        <v>0</v>
      </c>
      <c r="AI154" s="663">
        <f t="shared" si="23"/>
        <v>0</v>
      </c>
      <c r="AJ154" s="469"/>
    </row>
    <row r="155" spans="1:36" s="467" customFormat="1" ht="15" x14ac:dyDescent="0.25">
      <c r="A155" s="462"/>
      <c r="B155" s="462"/>
      <c r="C155" s="463"/>
      <c r="D155" s="662"/>
      <c r="E155" s="662"/>
      <c r="F155" s="662"/>
      <c r="G155" s="662"/>
      <c r="H155" s="662"/>
      <c r="I155" s="662"/>
      <c r="J155" s="662"/>
      <c r="K155" s="662"/>
      <c r="L155" s="663">
        <f t="shared" si="19"/>
        <v>0</v>
      </c>
      <c r="M155" s="662"/>
      <c r="N155" s="662"/>
      <c r="O155" s="663">
        <f t="shared" si="20"/>
        <v>0</v>
      </c>
      <c r="P155" s="662"/>
      <c r="Q155" s="464">
        <f>IF(ISBLANK($B155),0,VLOOKUP($B155,Listen!$A$2:$C$44,2,FALSE))</f>
        <v>0</v>
      </c>
      <c r="R155" s="464">
        <f>IF(ISBLANK($B155),0,VLOOKUP($B155,Listen!$A$2:$C$44,3,FALSE))</f>
        <v>0</v>
      </c>
      <c r="S155" s="465">
        <f t="shared" si="22"/>
        <v>0</v>
      </c>
      <c r="T155" s="465">
        <f t="shared" si="17"/>
        <v>0</v>
      </c>
      <c r="U155" s="465">
        <f t="shared" si="17"/>
        <v>0</v>
      </c>
      <c r="V155" s="465">
        <f t="shared" si="17"/>
        <v>0</v>
      </c>
      <c r="W155" s="465">
        <f t="shared" si="17"/>
        <v>0</v>
      </c>
      <c r="X155" s="465">
        <f t="shared" si="17"/>
        <v>0</v>
      </c>
      <c r="Y155" s="465">
        <f t="shared" si="17"/>
        <v>0</v>
      </c>
      <c r="Z155" s="663">
        <f t="shared" si="21"/>
        <v>0</v>
      </c>
      <c r="AA155" s="664">
        <f>IF(C155='Allgemeines+Zusammenfassung'!$B$11,SAV!$O155-SAV!$AB155,HLOOKUP('Allgemeines+Zusammenfassung'!$B$11-1,$AC$4:$AI$300,ROW(C155)-3,FALSE)-$AB155)</f>
        <v>0</v>
      </c>
      <c r="AB155" s="664">
        <f>HLOOKUP('Allgemeines+Zusammenfassung'!$B$11,$AC$4:$AI$300,ROW(C155)-3,FALSE)</f>
        <v>0</v>
      </c>
      <c r="AC155" s="663">
        <f t="shared" si="18"/>
        <v>0</v>
      </c>
      <c r="AD155" s="663">
        <f t="shared" ref="AD155:AI218" si="24">IF(OR($C155=0,$O155=0,T155-(AD$4-$C155)=0),0,IF($C155&lt;AD$4,AC155-AC155/(T155-(AD$4-$C155)),IF($C155=AD$4,$O155-$O155/T155,0)))</f>
        <v>0</v>
      </c>
      <c r="AE155" s="663">
        <f t="shared" si="24"/>
        <v>0</v>
      </c>
      <c r="AF155" s="663">
        <f t="shared" si="24"/>
        <v>0</v>
      </c>
      <c r="AG155" s="663">
        <f t="shared" si="23"/>
        <v>0</v>
      </c>
      <c r="AH155" s="663">
        <f t="shared" si="23"/>
        <v>0</v>
      </c>
      <c r="AI155" s="663">
        <f t="shared" si="23"/>
        <v>0</v>
      </c>
      <c r="AJ155" s="469"/>
    </row>
    <row r="156" spans="1:36" s="467" customFormat="1" ht="15" x14ac:dyDescent="0.25">
      <c r="A156" s="462"/>
      <c r="B156" s="462"/>
      <c r="C156" s="463"/>
      <c r="D156" s="662"/>
      <c r="E156" s="662"/>
      <c r="F156" s="662"/>
      <c r="G156" s="662"/>
      <c r="H156" s="662"/>
      <c r="I156" s="662"/>
      <c r="J156" s="662"/>
      <c r="K156" s="662"/>
      <c r="L156" s="663">
        <f t="shared" si="19"/>
        <v>0</v>
      </c>
      <c r="M156" s="662"/>
      <c r="N156" s="662"/>
      <c r="O156" s="663">
        <f t="shared" si="20"/>
        <v>0</v>
      </c>
      <c r="P156" s="662"/>
      <c r="Q156" s="464">
        <f>IF(ISBLANK($B156),0,VLOOKUP($B156,Listen!$A$2:$C$44,2,FALSE))</f>
        <v>0</v>
      </c>
      <c r="R156" s="464">
        <f>IF(ISBLANK($B156),0,VLOOKUP($B156,Listen!$A$2:$C$44,3,FALSE))</f>
        <v>0</v>
      </c>
      <c r="S156" s="465">
        <f t="shared" si="22"/>
        <v>0</v>
      </c>
      <c r="T156" s="465">
        <f t="shared" si="17"/>
        <v>0</v>
      </c>
      <c r="U156" s="465">
        <f t="shared" si="17"/>
        <v>0</v>
      </c>
      <c r="V156" s="465">
        <f t="shared" si="17"/>
        <v>0</v>
      </c>
      <c r="W156" s="465">
        <f t="shared" si="17"/>
        <v>0</v>
      </c>
      <c r="X156" s="465">
        <f t="shared" si="17"/>
        <v>0</v>
      </c>
      <c r="Y156" s="465">
        <f t="shared" si="17"/>
        <v>0</v>
      </c>
      <c r="Z156" s="663">
        <f t="shared" si="21"/>
        <v>0</v>
      </c>
      <c r="AA156" s="664">
        <f>IF(C156='Allgemeines+Zusammenfassung'!$B$11,SAV!$O156-SAV!$AB156,HLOOKUP('Allgemeines+Zusammenfassung'!$B$11-1,$AC$4:$AI$300,ROW(C156)-3,FALSE)-$AB156)</f>
        <v>0</v>
      </c>
      <c r="AB156" s="664">
        <f>HLOOKUP('Allgemeines+Zusammenfassung'!$B$11,$AC$4:$AI$300,ROW(C156)-3,FALSE)</f>
        <v>0</v>
      </c>
      <c r="AC156" s="663">
        <f t="shared" si="18"/>
        <v>0</v>
      </c>
      <c r="AD156" s="663">
        <f t="shared" si="24"/>
        <v>0</v>
      </c>
      <c r="AE156" s="663">
        <f t="shared" si="24"/>
        <v>0</v>
      </c>
      <c r="AF156" s="663">
        <f t="shared" si="24"/>
        <v>0</v>
      </c>
      <c r="AG156" s="663">
        <f t="shared" si="23"/>
        <v>0</v>
      </c>
      <c r="AH156" s="663">
        <f t="shared" si="23"/>
        <v>0</v>
      </c>
      <c r="AI156" s="663">
        <f t="shared" si="23"/>
        <v>0</v>
      </c>
      <c r="AJ156" s="469"/>
    </row>
    <row r="157" spans="1:36" s="467" customFormat="1" ht="15" x14ac:dyDescent="0.25">
      <c r="A157" s="462"/>
      <c r="B157" s="462"/>
      <c r="C157" s="463"/>
      <c r="D157" s="662"/>
      <c r="E157" s="662"/>
      <c r="F157" s="662"/>
      <c r="G157" s="662"/>
      <c r="H157" s="662"/>
      <c r="I157" s="662"/>
      <c r="J157" s="662"/>
      <c r="K157" s="662"/>
      <c r="L157" s="663">
        <f t="shared" si="19"/>
        <v>0</v>
      </c>
      <c r="M157" s="662"/>
      <c r="N157" s="662"/>
      <c r="O157" s="663">
        <f t="shared" si="20"/>
        <v>0</v>
      </c>
      <c r="P157" s="662"/>
      <c r="Q157" s="464">
        <f>IF(ISBLANK($B157),0,VLOOKUP($B157,Listen!$A$2:$C$44,2,FALSE))</f>
        <v>0</v>
      </c>
      <c r="R157" s="464">
        <f>IF(ISBLANK($B157),0,VLOOKUP($B157,Listen!$A$2:$C$44,3,FALSE))</f>
        <v>0</v>
      </c>
      <c r="S157" s="465">
        <f t="shared" si="22"/>
        <v>0</v>
      </c>
      <c r="T157" s="465">
        <f t="shared" si="17"/>
        <v>0</v>
      </c>
      <c r="U157" s="465">
        <f t="shared" si="17"/>
        <v>0</v>
      </c>
      <c r="V157" s="465">
        <f t="shared" si="17"/>
        <v>0</v>
      </c>
      <c r="W157" s="465">
        <f t="shared" si="17"/>
        <v>0</v>
      </c>
      <c r="X157" s="465">
        <f t="shared" si="17"/>
        <v>0</v>
      </c>
      <c r="Y157" s="465">
        <f t="shared" si="17"/>
        <v>0</v>
      </c>
      <c r="Z157" s="663">
        <f t="shared" si="21"/>
        <v>0</v>
      </c>
      <c r="AA157" s="664">
        <f>IF(C157='Allgemeines+Zusammenfassung'!$B$11,SAV!$O157-SAV!$AB157,HLOOKUP('Allgemeines+Zusammenfassung'!$B$11-1,$AC$4:$AI$300,ROW(C157)-3,FALSE)-$AB157)</f>
        <v>0</v>
      </c>
      <c r="AB157" s="664">
        <f>HLOOKUP('Allgemeines+Zusammenfassung'!$B$11,$AC$4:$AI$300,ROW(C157)-3,FALSE)</f>
        <v>0</v>
      </c>
      <c r="AC157" s="663">
        <f t="shared" si="18"/>
        <v>0</v>
      </c>
      <c r="AD157" s="663">
        <f t="shared" si="24"/>
        <v>0</v>
      </c>
      <c r="AE157" s="663">
        <f t="shared" si="24"/>
        <v>0</v>
      </c>
      <c r="AF157" s="663">
        <f t="shared" si="24"/>
        <v>0</v>
      </c>
      <c r="AG157" s="663">
        <f t="shared" si="23"/>
        <v>0</v>
      </c>
      <c r="AH157" s="663">
        <f t="shared" si="23"/>
        <v>0</v>
      </c>
      <c r="AI157" s="663">
        <f t="shared" si="23"/>
        <v>0</v>
      </c>
      <c r="AJ157" s="469"/>
    </row>
    <row r="158" spans="1:36" s="467" customFormat="1" ht="15" x14ac:dyDescent="0.25">
      <c r="A158" s="462"/>
      <c r="B158" s="462"/>
      <c r="C158" s="463"/>
      <c r="D158" s="662"/>
      <c r="E158" s="662"/>
      <c r="F158" s="662"/>
      <c r="G158" s="662"/>
      <c r="H158" s="662"/>
      <c r="I158" s="662"/>
      <c r="J158" s="662"/>
      <c r="K158" s="662"/>
      <c r="L158" s="663">
        <f t="shared" si="19"/>
        <v>0</v>
      </c>
      <c r="M158" s="662"/>
      <c r="N158" s="662"/>
      <c r="O158" s="663">
        <f t="shared" si="20"/>
        <v>0</v>
      </c>
      <c r="P158" s="662"/>
      <c r="Q158" s="464">
        <f>IF(ISBLANK($B158),0,VLOOKUP($B158,Listen!$A$2:$C$44,2,FALSE))</f>
        <v>0</v>
      </c>
      <c r="R158" s="464">
        <f>IF(ISBLANK($B158),0,VLOOKUP($B158,Listen!$A$2:$C$44,3,FALSE))</f>
        <v>0</v>
      </c>
      <c r="S158" s="465">
        <f t="shared" si="22"/>
        <v>0</v>
      </c>
      <c r="T158" s="465">
        <f t="shared" si="17"/>
        <v>0</v>
      </c>
      <c r="U158" s="465">
        <f t="shared" si="17"/>
        <v>0</v>
      </c>
      <c r="V158" s="465">
        <f t="shared" si="17"/>
        <v>0</v>
      </c>
      <c r="W158" s="465">
        <f t="shared" si="17"/>
        <v>0</v>
      </c>
      <c r="X158" s="465">
        <f t="shared" si="17"/>
        <v>0</v>
      </c>
      <c r="Y158" s="465">
        <f t="shared" si="17"/>
        <v>0</v>
      </c>
      <c r="Z158" s="663">
        <f t="shared" si="21"/>
        <v>0</v>
      </c>
      <c r="AA158" s="664">
        <f>IF(C158='Allgemeines+Zusammenfassung'!$B$11,SAV!$O158-SAV!$AB158,HLOOKUP('Allgemeines+Zusammenfassung'!$B$11-1,$AC$4:$AI$300,ROW(C158)-3,FALSE)-$AB158)</f>
        <v>0</v>
      </c>
      <c r="AB158" s="664">
        <f>HLOOKUP('Allgemeines+Zusammenfassung'!$B$11,$AC$4:$AI$300,ROW(C158)-3,FALSE)</f>
        <v>0</v>
      </c>
      <c r="AC158" s="663">
        <f t="shared" si="18"/>
        <v>0</v>
      </c>
      <c r="AD158" s="663">
        <f t="shared" si="24"/>
        <v>0</v>
      </c>
      <c r="AE158" s="663">
        <f t="shared" si="24"/>
        <v>0</v>
      </c>
      <c r="AF158" s="663">
        <f t="shared" si="24"/>
        <v>0</v>
      </c>
      <c r="AG158" s="663">
        <f t="shared" si="23"/>
        <v>0</v>
      </c>
      <c r="AH158" s="663">
        <f t="shared" si="23"/>
        <v>0</v>
      </c>
      <c r="AI158" s="663">
        <f t="shared" si="23"/>
        <v>0</v>
      </c>
      <c r="AJ158" s="469"/>
    </row>
    <row r="159" spans="1:36" s="467" customFormat="1" ht="15" x14ac:dyDescent="0.25">
      <c r="A159" s="462"/>
      <c r="B159" s="462"/>
      <c r="C159" s="463"/>
      <c r="D159" s="662"/>
      <c r="E159" s="662"/>
      <c r="F159" s="662"/>
      <c r="G159" s="662"/>
      <c r="H159" s="662"/>
      <c r="I159" s="662"/>
      <c r="J159" s="662"/>
      <c r="K159" s="662"/>
      <c r="L159" s="663">
        <f t="shared" si="19"/>
        <v>0</v>
      </c>
      <c r="M159" s="662"/>
      <c r="N159" s="662"/>
      <c r="O159" s="663">
        <f t="shared" si="20"/>
        <v>0</v>
      </c>
      <c r="P159" s="662"/>
      <c r="Q159" s="464">
        <f>IF(ISBLANK($B159),0,VLOOKUP($B159,Listen!$A$2:$C$44,2,FALSE))</f>
        <v>0</v>
      </c>
      <c r="R159" s="464">
        <f>IF(ISBLANK($B159),0,VLOOKUP($B159,Listen!$A$2:$C$44,3,FALSE))</f>
        <v>0</v>
      </c>
      <c r="S159" s="465">
        <f t="shared" si="22"/>
        <v>0</v>
      </c>
      <c r="T159" s="465">
        <f t="shared" si="17"/>
        <v>0</v>
      </c>
      <c r="U159" s="465">
        <f t="shared" si="17"/>
        <v>0</v>
      </c>
      <c r="V159" s="465">
        <f t="shared" ref="T159:Y201" si="25">$Q159</f>
        <v>0</v>
      </c>
      <c r="W159" s="465">
        <f t="shared" si="25"/>
        <v>0</v>
      </c>
      <c r="X159" s="465">
        <f t="shared" si="25"/>
        <v>0</v>
      </c>
      <c r="Y159" s="465">
        <f t="shared" si="25"/>
        <v>0</v>
      </c>
      <c r="Z159" s="663">
        <f t="shared" si="21"/>
        <v>0</v>
      </c>
      <c r="AA159" s="664">
        <f>IF(C159='Allgemeines+Zusammenfassung'!$B$11,SAV!$O159-SAV!$AB159,HLOOKUP('Allgemeines+Zusammenfassung'!$B$11-1,$AC$4:$AI$300,ROW(C159)-3,FALSE)-$AB159)</f>
        <v>0</v>
      </c>
      <c r="AB159" s="664">
        <f>HLOOKUP('Allgemeines+Zusammenfassung'!$B$11,$AC$4:$AI$300,ROW(C159)-3,FALSE)</f>
        <v>0</v>
      </c>
      <c r="AC159" s="663">
        <f t="shared" si="18"/>
        <v>0</v>
      </c>
      <c r="AD159" s="663">
        <f t="shared" si="24"/>
        <v>0</v>
      </c>
      <c r="AE159" s="663">
        <f t="shared" si="24"/>
        <v>0</v>
      </c>
      <c r="AF159" s="663">
        <f t="shared" si="24"/>
        <v>0</v>
      </c>
      <c r="AG159" s="663">
        <f t="shared" si="23"/>
        <v>0</v>
      </c>
      <c r="AH159" s="663">
        <f t="shared" si="23"/>
        <v>0</v>
      </c>
      <c r="AI159" s="663">
        <f t="shared" si="23"/>
        <v>0</v>
      </c>
      <c r="AJ159" s="469"/>
    </row>
    <row r="160" spans="1:36" s="467" customFormat="1" ht="15" x14ac:dyDescent="0.25">
      <c r="A160" s="462"/>
      <c r="B160" s="462"/>
      <c r="C160" s="463"/>
      <c r="D160" s="662"/>
      <c r="E160" s="662"/>
      <c r="F160" s="662"/>
      <c r="G160" s="662"/>
      <c r="H160" s="662"/>
      <c r="I160" s="662"/>
      <c r="J160" s="662"/>
      <c r="K160" s="662"/>
      <c r="L160" s="663">
        <f t="shared" si="19"/>
        <v>0</v>
      </c>
      <c r="M160" s="662"/>
      <c r="N160" s="662"/>
      <c r="O160" s="663">
        <f t="shared" si="20"/>
        <v>0</v>
      </c>
      <c r="P160" s="662"/>
      <c r="Q160" s="464">
        <f>IF(ISBLANK($B160),0,VLOOKUP($B160,Listen!$A$2:$C$44,2,FALSE))</f>
        <v>0</v>
      </c>
      <c r="R160" s="464">
        <f>IF(ISBLANK($B160),0,VLOOKUP($B160,Listen!$A$2:$C$44,3,FALSE))</f>
        <v>0</v>
      </c>
      <c r="S160" s="465">
        <f t="shared" si="22"/>
        <v>0</v>
      </c>
      <c r="T160" s="465">
        <f t="shared" si="25"/>
        <v>0</v>
      </c>
      <c r="U160" s="465">
        <f t="shared" si="25"/>
        <v>0</v>
      </c>
      <c r="V160" s="465">
        <f t="shared" si="25"/>
        <v>0</v>
      </c>
      <c r="W160" s="465">
        <f t="shared" si="25"/>
        <v>0</v>
      </c>
      <c r="X160" s="465">
        <f t="shared" si="25"/>
        <v>0</v>
      </c>
      <c r="Y160" s="465">
        <f t="shared" si="25"/>
        <v>0</v>
      </c>
      <c r="Z160" s="663">
        <f t="shared" si="21"/>
        <v>0</v>
      </c>
      <c r="AA160" s="664">
        <f>IF(C160='Allgemeines+Zusammenfassung'!$B$11,SAV!$O160-SAV!$AB160,HLOOKUP('Allgemeines+Zusammenfassung'!$B$11-1,$AC$4:$AI$300,ROW(C160)-3,FALSE)-$AB160)</f>
        <v>0</v>
      </c>
      <c r="AB160" s="664">
        <f>HLOOKUP('Allgemeines+Zusammenfassung'!$B$11,$AC$4:$AI$300,ROW(C160)-3,FALSE)</f>
        <v>0</v>
      </c>
      <c r="AC160" s="663">
        <f t="shared" si="18"/>
        <v>0</v>
      </c>
      <c r="AD160" s="663">
        <f t="shared" si="24"/>
        <v>0</v>
      </c>
      <c r="AE160" s="663">
        <f t="shared" si="24"/>
        <v>0</v>
      </c>
      <c r="AF160" s="663">
        <f t="shared" si="24"/>
        <v>0</v>
      </c>
      <c r="AG160" s="663">
        <f t="shared" si="23"/>
        <v>0</v>
      </c>
      <c r="AH160" s="663">
        <f t="shared" si="23"/>
        <v>0</v>
      </c>
      <c r="AI160" s="663">
        <f t="shared" si="23"/>
        <v>0</v>
      </c>
      <c r="AJ160" s="469"/>
    </row>
    <row r="161" spans="1:36" s="467" customFormat="1" ht="15" x14ac:dyDescent="0.25">
      <c r="A161" s="462"/>
      <c r="B161" s="462"/>
      <c r="C161" s="463"/>
      <c r="D161" s="662"/>
      <c r="E161" s="662"/>
      <c r="F161" s="662"/>
      <c r="G161" s="662"/>
      <c r="H161" s="662"/>
      <c r="I161" s="662"/>
      <c r="J161" s="662"/>
      <c r="K161" s="662"/>
      <c r="L161" s="663">
        <f t="shared" si="19"/>
        <v>0</v>
      </c>
      <c r="M161" s="662"/>
      <c r="N161" s="662"/>
      <c r="O161" s="663">
        <f t="shared" si="20"/>
        <v>0</v>
      </c>
      <c r="P161" s="662"/>
      <c r="Q161" s="464">
        <f>IF(ISBLANK($B161),0,VLOOKUP($B161,Listen!$A$2:$C$44,2,FALSE))</f>
        <v>0</v>
      </c>
      <c r="R161" s="464">
        <f>IF(ISBLANK($B161),0,VLOOKUP($B161,Listen!$A$2:$C$44,3,FALSE))</f>
        <v>0</v>
      </c>
      <c r="S161" s="465">
        <f t="shared" si="22"/>
        <v>0</v>
      </c>
      <c r="T161" s="465">
        <f t="shared" si="25"/>
        <v>0</v>
      </c>
      <c r="U161" s="465">
        <f t="shared" si="25"/>
        <v>0</v>
      </c>
      <c r="V161" s="465">
        <f t="shared" si="25"/>
        <v>0</v>
      </c>
      <c r="W161" s="465">
        <f t="shared" si="25"/>
        <v>0</v>
      </c>
      <c r="X161" s="465">
        <f t="shared" si="25"/>
        <v>0</v>
      </c>
      <c r="Y161" s="465">
        <f t="shared" si="25"/>
        <v>0</v>
      </c>
      <c r="Z161" s="663">
        <f t="shared" si="21"/>
        <v>0</v>
      </c>
      <c r="AA161" s="664">
        <f>IF(C161='Allgemeines+Zusammenfassung'!$B$11,SAV!$O161-SAV!$AB161,HLOOKUP('Allgemeines+Zusammenfassung'!$B$11-1,$AC$4:$AI$300,ROW(C161)-3,FALSE)-$AB161)</f>
        <v>0</v>
      </c>
      <c r="AB161" s="664">
        <f>HLOOKUP('Allgemeines+Zusammenfassung'!$B$11,$AC$4:$AI$300,ROW(C161)-3,FALSE)</f>
        <v>0</v>
      </c>
      <c r="AC161" s="663">
        <f t="shared" si="18"/>
        <v>0</v>
      </c>
      <c r="AD161" s="663">
        <f t="shared" si="24"/>
        <v>0</v>
      </c>
      <c r="AE161" s="663">
        <f t="shared" si="24"/>
        <v>0</v>
      </c>
      <c r="AF161" s="663">
        <f t="shared" si="24"/>
        <v>0</v>
      </c>
      <c r="AG161" s="663">
        <f t="shared" si="23"/>
        <v>0</v>
      </c>
      <c r="AH161" s="663">
        <f t="shared" si="23"/>
        <v>0</v>
      </c>
      <c r="AI161" s="663">
        <f t="shared" si="23"/>
        <v>0</v>
      </c>
      <c r="AJ161" s="469"/>
    </row>
    <row r="162" spans="1:36" s="467" customFormat="1" ht="15" x14ac:dyDescent="0.25">
      <c r="A162" s="462"/>
      <c r="B162" s="462"/>
      <c r="C162" s="463"/>
      <c r="D162" s="662"/>
      <c r="E162" s="662"/>
      <c r="F162" s="662"/>
      <c r="G162" s="662"/>
      <c r="H162" s="662"/>
      <c r="I162" s="662"/>
      <c r="J162" s="662"/>
      <c r="K162" s="662"/>
      <c r="L162" s="663">
        <f t="shared" si="19"/>
        <v>0</v>
      </c>
      <c r="M162" s="662"/>
      <c r="N162" s="662"/>
      <c r="O162" s="663">
        <f t="shared" si="20"/>
        <v>0</v>
      </c>
      <c r="P162" s="662"/>
      <c r="Q162" s="464">
        <f>IF(ISBLANK($B162),0,VLOOKUP($B162,Listen!$A$2:$C$44,2,FALSE))</f>
        <v>0</v>
      </c>
      <c r="R162" s="464">
        <f>IF(ISBLANK($B162),0,VLOOKUP($B162,Listen!$A$2:$C$44,3,FALSE))</f>
        <v>0</v>
      </c>
      <c r="S162" s="465">
        <f t="shared" si="22"/>
        <v>0</v>
      </c>
      <c r="T162" s="465">
        <f t="shared" si="25"/>
        <v>0</v>
      </c>
      <c r="U162" s="465">
        <f t="shared" si="25"/>
        <v>0</v>
      </c>
      <c r="V162" s="465">
        <f t="shared" si="25"/>
        <v>0</v>
      </c>
      <c r="W162" s="465">
        <f t="shared" si="25"/>
        <v>0</v>
      </c>
      <c r="X162" s="465">
        <f t="shared" si="25"/>
        <v>0</v>
      </c>
      <c r="Y162" s="465">
        <f t="shared" si="25"/>
        <v>0</v>
      </c>
      <c r="Z162" s="663">
        <f t="shared" si="21"/>
        <v>0</v>
      </c>
      <c r="AA162" s="664">
        <f>IF(C162='Allgemeines+Zusammenfassung'!$B$11,SAV!$O162-SAV!$AB162,HLOOKUP('Allgemeines+Zusammenfassung'!$B$11-1,$AC$4:$AI$300,ROW(C162)-3,FALSE)-$AB162)</f>
        <v>0</v>
      </c>
      <c r="AB162" s="664">
        <f>HLOOKUP('Allgemeines+Zusammenfassung'!$B$11,$AC$4:$AI$300,ROW(C162)-3,FALSE)</f>
        <v>0</v>
      </c>
      <c r="AC162" s="663">
        <f t="shared" si="18"/>
        <v>0</v>
      </c>
      <c r="AD162" s="663">
        <f t="shared" si="24"/>
        <v>0</v>
      </c>
      <c r="AE162" s="663">
        <f t="shared" si="24"/>
        <v>0</v>
      </c>
      <c r="AF162" s="663">
        <f t="shared" si="24"/>
        <v>0</v>
      </c>
      <c r="AG162" s="663">
        <f t="shared" si="23"/>
        <v>0</v>
      </c>
      <c r="AH162" s="663">
        <f t="shared" si="23"/>
        <v>0</v>
      </c>
      <c r="AI162" s="663">
        <f t="shared" si="23"/>
        <v>0</v>
      </c>
      <c r="AJ162" s="469"/>
    </row>
    <row r="163" spans="1:36" s="467" customFormat="1" ht="15" x14ac:dyDescent="0.25">
      <c r="A163" s="462"/>
      <c r="B163" s="462"/>
      <c r="C163" s="463"/>
      <c r="D163" s="662"/>
      <c r="E163" s="662"/>
      <c r="F163" s="662"/>
      <c r="G163" s="662"/>
      <c r="H163" s="662"/>
      <c r="I163" s="662"/>
      <c r="J163" s="662"/>
      <c r="K163" s="662"/>
      <c r="L163" s="663">
        <f t="shared" si="19"/>
        <v>0</v>
      </c>
      <c r="M163" s="662"/>
      <c r="N163" s="662"/>
      <c r="O163" s="663">
        <f t="shared" si="20"/>
        <v>0</v>
      </c>
      <c r="P163" s="662"/>
      <c r="Q163" s="464">
        <f>IF(ISBLANK($B163),0,VLOOKUP($B163,Listen!$A$2:$C$44,2,FALSE))</f>
        <v>0</v>
      </c>
      <c r="R163" s="464">
        <f>IF(ISBLANK($B163),0,VLOOKUP($B163,Listen!$A$2:$C$44,3,FALSE))</f>
        <v>0</v>
      </c>
      <c r="S163" s="465">
        <f t="shared" si="22"/>
        <v>0</v>
      </c>
      <c r="T163" s="465">
        <f t="shared" si="25"/>
        <v>0</v>
      </c>
      <c r="U163" s="465">
        <f t="shared" si="25"/>
        <v>0</v>
      </c>
      <c r="V163" s="465">
        <f t="shared" si="25"/>
        <v>0</v>
      </c>
      <c r="W163" s="465">
        <f t="shared" si="25"/>
        <v>0</v>
      </c>
      <c r="X163" s="465">
        <f t="shared" si="25"/>
        <v>0</v>
      </c>
      <c r="Y163" s="465">
        <f t="shared" si="25"/>
        <v>0</v>
      </c>
      <c r="Z163" s="663">
        <f t="shared" si="21"/>
        <v>0</v>
      </c>
      <c r="AA163" s="664">
        <f>IF(C163='Allgemeines+Zusammenfassung'!$B$11,SAV!$O163-SAV!$AB163,HLOOKUP('Allgemeines+Zusammenfassung'!$B$11-1,$AC$4:$AI$300,ROW(C163)-3,FALSE)-$AB163)</f>
        <v>0</v>
      </c>
      <c r="AB163" s="664">
        <f>HLOOKUP('Allgemeines+Zusammenfassung'!$B$11,$AC$4:$AI$300,ROW(C163)-3,FALSE)</f>
        <v>0</v>
      </c>
      <c r="AC163" s="663">
        <f t="shared" si="18"/>
        <v>0</v>
      </c>
      <c r="AD163" s="663">
        <f t="shared" si="24"/>
        <v>0</v>
      </c>
      <c r="AE163" s="663">
        <f t="shared" si="24"/>
        <v>0</v>
      </c>
      <c r="AF163" s="663">
        <f t="shared" si="24"/>
        <v>0</v>
      </c>
      <c r="AG163" s="663">
        <f t="shared" si="23"/>
        <v>0</v>
      </c>
      <c r="AH163" s="663">
        <f t="shared" si="23"/>
        <v>0</v>
      </c>
      <c r="AI163" s="663">
        <f t="shared" si="23"/>
        <v>0</v>
      </c>
      <c r="AJ163" s="469"/>
    </row>
    <row r="164" spans="1:36" s="467" customFormat="1" ht="15" x14ac:dyDescent="0.25">
      <c r="A164" s="462"/>
      <c r="B164" s="462"/>
      <c r="C164" s="463"/>
      <c r="D164" s="662"/>
      <c r="E164" s="662"/>
      <c r="F164" s="662"/>
      <c r="G164" s="662"/>
      <c r="H164" s="662"/>
      <c r="I164" s="662"/>
      <c r="J164" s="662"/>
      <c r="K164" s="662"/>
      <c r="L164" s="663">
        <f t="shared" si="19"/>
        <v>0</v>
      </c>
      <c r="M164" s="662"/>
      <c r="N164" s="662"/>
      <c r="O164" s="663">
        <f t="shared" si="20"/>
        <v>0</v>
      </c>
      <c r="P164" s="662"/>
      <c r="Q164" s="464">
        <f>IF(ISBLANK($B164),0,VLOOKUP($B164,Listen!$A$2:$C$44,2,FALSE))</f>
        <v>0</v>
      </c>
      <c r="R164" s="464">
        <f>IF(ISBLANK($B164),0,VLOOKUP($B164,Listen!$A$2:$C$44,3,FALSE))</f>
        <v>0</v>
      </c>
      <c r="S164" s="465">
        <f t="shared" si="22"/>
        <v>0</v>
      </c>
      <c r="T164" s="465">
        <f t="shared" si="25"/>
        <v>0</v>
      </c>
      <c r="U164" s="465">
        <f t="shared" si="25"/>
        <v>0</v>
      </c>
      <c r="V164" s="465">
        <f t="shared" si="25"/>
        <v>0</v>
      </c>
      <c r="W164" s="465">
        <f t="shared" si="25"/>
        <v>0</v>
      </c>
      <c r="X164" s="465">
        <f t="shared" si="25"/>
        <v>0</v>
      </c>
      <c r="Y164" s="465">
        <f t="shared" si="25"/>
        <v>0</v>
      </c>
      <c r="Z164" s="663">
        <f t="shared" si="21"/>
        <v>0</v>
      </c>
      <c r="AA164" s="664">
        <f>IF(C164='Allgemeines+Zusammenfassung'!$B$11,SAV!$O164-SAV!$AB164,HLOOKUP('Allgemeines+Zusammenfassung'!$B$11-1,$AC$4:$AI$300,ROW(C164)-3,FALSE)-$AB164)</f>
        <v>0</v>
      </c>
      <c r="AB164" s="664">
        <f>HLOOKUP('Allgemeines+Zusammenfassung'!$B$11,$AC$4:$AI$300,ROW(C164)-3,FALSE)</f>
        <v>0</v>
      </c>
      <c r="AC164" s="663">
        <f t="shared" si="18"/>
        <v>0</v>
      </c>
      <c r="AD164" s="663">
        <f t="shared" si="24"/>
        <v>0</v>
      </c>
      <c r="AE164" s="663">
        <f t="shared" si="24"/>
        <v>0</v>
      </c>
      <c r="AF164" s="663">
        <f t="shared" si="24"/>
        <v>0</v>
      </c>
      <c r="AG164" s="663">
        <f t="shared" si="23"/>
        <v>0</v>
      </c>
      <c r="AH164" s="663">
        <f t="shared" si="23"/>
        <v>0</v>
      </c>
      <c r="AI164" s="663">
        <f t="shared" si="23"/>
        <v>0</v>
      </c>
      <c r="AJ164" s="469"/>
    </row>
    <row r="165" spans="1:36" s="467" customFormat="1" ht="15" x14ac:dyDescent="0.25">
      <c r="A165" s="462"/>
      <c r="B165" s="462"/>
      <c r="C165" s="463"/>
      <c r="D165" s="662"/>
      <c r="E165" s="662"/>
      <c r="F165" s="662"/>
      <c r="G165" s="662"/>
      <c r="H165" s="662"/>
      <c r="I165" s="662"/>
      <c r="J165" s="662"/>
      <c r="K165" s="662"/>
      <c r="L165" s="663">
        <f t="shared" si="19"/>
        <v>0</v>
      </c>
      <c r="M165" s="662"/>
      <c r="N165" s="662"/>
      <c r="O165" s="663">
        <f t="shared" si="20"/>
        <v>0</v>
      </c>
      <c r="P165" s="662"/>
      <c r="Q165" s="464">
        <f>IF(ISBLANK($B165),0,VLOOKUP($B165,Listen!$A$2:$C$44,2,FALSE))</f>
        <v>0</v>
      </c>
      <c r="R165" s="464">
        <f>IF(ISBLANK($B165),0,VLOOKUP($B165,Listen!$A$2:$C$44,3,FALSE))</f>
        <v>0</v>
      </c>
      <c r="S165" s="465">
        <f t="shared" si="22"/>
        <v>0</v>
      </c>
      <c r="T165" s="465">
        <f t="shared" si="25"/>
        <v>0</v>
      </c>
      <c r="U165" s="465">
        <f t="shared" si="25"/>
        <v>0</v>
      </c>
      <c r="V165" s="465">
        <f t="shared" si="25"/>
        <v>0</v>
      </c>
      <c r="W165" s="465">
        <f t="shared" si="25"/>
        <v>0</v>
      </c>
      <c r="X165" s="465">
        <f t="shared" si="25"/>
        <v>0</v>
      </c>
      <c r="Y165" s="465">
        <f t="shared" si="25"/>
        <v>0</v>
      </c>
      <c r="Z165" s="663">
        <f t="shared" si="21"/>
        <v>0</v>
      </c>
      <c r="AA165" s="664">
        <f>IF(C165='Allgemeines+Zusammenfassung'!$B$11,SAV!$O165-SAV!$AB165,HLOOKUP('Allgemeines+Zusammenfassung'!$B$11-1,$AC$4:$AI$300,ROW(C165)-3,FALSE)-$AB165)</f>
        <v>0</v>
      </c>
      <c r="AB165" s="664">
        <f>HLOOKUP('Allgemeines+Zusammenfassung'!$B$11,$AC$4:$AI$300,ROW(C165)-3,FALSE)</f>
        <v>0</v>
      </c>
      <c r="AC165" s="663">
        <f t="shared" si="18"/>
        <v>0</v>
      </c>
      <c r="AD165" s="663">
        <f t="shared" si="24"/>
        <v>0</v>
      </c>
      <c r="AE165" s="663">
        <f t="shared" si="24"/>
        <v>0</v>
      </c>
      <c r="AF165" s="663">
        <f t="shared" si="24"/>
        <v>0</v>
      </c>
      <c r="AG165" s="663">
        <f t="shared" si="23"/>
        <v>0</v>
      </c>
      <c r="AH165" s="663">
        <f t="shared" si="23"/>
        <v>0</v>
      </c>
      <c r="AI165" s="663">
        <f t="shared" si="23"/>
        <v>0</v>
      </c>
      <c r="AJ165" s="469"/>
    </row>
    <row r="166" spans="1:36" s="467" customFormat="1" ht="15" x14ac:dyDescent="0.25">
      <c r="A166" s="462"/>
      <c r="B166" s="462"/>
      <c r="C166" s="463"/>
      <c r="D166" s="662"/>
      <c r="E166" s="662"/>
      <c r="F166" s="662"/>
      <c r="G166" s="662"/>
      <c r="H166" s="662"/>
      <c r="I166" s="662"/>
      <c r="J166" s="662"/>
      <c r="K166" s="662"/>
      <c r="L166" s="663">
        <f t="shared" si="19"/>
        <v>0</v>
      </c>
      <c r="M166" s="662"/>
      <c r="N166" s="662"/>
      <c r="O166" s="663">
        <f t="shared" si="20"/>
        <v>0</v>
      </c>
      <c r="P166" s="662"/>
      <c r="Q166" s="464">
        <f>IF(ISBLANK($B166),0,VLOOKUP($B166,Listen!$A$2:$C$44,2,FALSE))</f>
        <v>0</v>
      </c>
      <c r="R166" s="464">
        <f>IF(ISBLANK($B166),0,VLOOKUP($B166,Listen!$A$2:$C$44,3,FALSE))</f>
        <v>0</v>
      </c>
      <c r="S166" s="465">
        <f t="shared" si="22"/>
        <v>0</v>
      </c>
      <c r="T166" s="465">
        <f t="shared" si="25"/>
        <v>0</v>
      </c>
      <c r="U166" s="465">
        <f t="shared" si="25"/>
        <v>0</v>
      </c>
      <c r="V166" s="465">
        <f t="shared" si="25"/>
        <v>0</v>
      </c>
      <c r="W166" s="465">
        <f t="shared" si="25"/>
        <v>0</v>
      </c>
      <c r="X166" s="465">
        <f t="shared" si="25"/>
        <v>0</v>
      </c>
      <c r="Y166" s="465">
        <f t="shared" si="25"/>
        <v>0</v>
      </c>
      <c r="Z166" s="663">
        <f t="shared" si="21"/>
        <v>0</v>
      </c>
      <c r="AA166" s="664">
        <f>IF(C166='Allgemeines+Zusammenfassung'!$B$11,SAV!$O166-SAV!$AB166,HLOOKUP('Allgemeines+Zusammenfassung'!$B$11-1,$AC$4:$AI$300,ROW(C166)-3,FALSE)-$AB166)</f>
        <v>0</v>
      </c>
      <c r="AB166" s="664">
        <f>HLOOKUP('Allgemeines+Zusammenfassung'!$B$11,$AC$4:$AI$300,ROW(C166)-3,FALSE)</f>
        <v>0</v>
      </c>
      <c r="AC166" s="663">
        <f t="shared" si="18"/>
        <v>0</v>
      </c>
      <c r="AD166" s="663">
        <f t="shared" si="24"/>
        <v>0</v>
      </c>
      <c r="AE166" s="663">
        <f t="shared" si="24"/>
        <v>0</v>
      </c>
      <c r="AF166" s="663">
        <f t="shared" si="24"/>
        <v>0</v>
      </c>
      <c r="AG166" s="663">
        <f t="shared" si="23"/>
        <v>0</v>
      </c>
      <c r="AH166" s="663">
        <f t="shared" si="23"/>
        <v>0</v>
      </c>
      <c r="AI166" s="663">
        <f t="shared" si="23"/>
        <v>0</v>
      </c>
      <c r="AJ166" s="469"/>
    </row>
    <row r="167" spans="1:36" s="467" customFormat="1" ht="15" x14ac:dyDescent="0.25">
      <c r="A167" s="462"/>
      <c r="B167" s="462"/>
      <c r="C167" s="463"/>
      <c r="D167" s="662"/>
      <c r="E167" s="662"/>
      <c r="F167" s="662"/>
      <c r="G167" s="662"/>
      <c r="H167" s="662"/>
      <c r="I167" s="662"/>
      <c r="J167" s="662"/>
      <c r="K167" s="662"/>
      <c r="L167" s="663">
        <f t="shared" si="19"/>
        <v>0</v>
      </c>
      <c r="M167" s="662"/>
      <c r="N167" s="662"/>
      <c r="O167" s="663">
        <f t="shared" si="20"/>
        <v>0</v>
      </c>
      <c r="P167" s="662"/>
      <c r="Q167" s="464">
        <f>IF(ISBLANK($B167),0,VLOOKUP($B167,Listen!$A$2:$C$44,2,FALSE))</f>
        <v>0</v>
      </c>
      <c r="R167" s="464">
        <f>IF(ISBLANK($B167),0,VLOOKUP($B167,Listen!$A$2:$C$44,3,FALSE))</f>
        <v>0</v>
      </c>
      <c r="S167" s="465">
        <f t="shared" si="22"/>
        <v>0</v>
      </c>
      <c r="T167" s="465">
        <f t="shared" si="25"/>
        <v>0</v>
      </c>
      <c r="U167" s="465">
        <f t="shared" si="25"/>
        <v>0</v>
      </c>
      <c r="V167" s="465">
        <f t="shared" si="25"/>
        <v>0</v>
      </c>
      <c r="W167" s="465">
        <f t="shared" si="25"/>
        <v>0</v>
      </c>
      <c r="X167" s="465">
        <f t="shared" si="25"/>
        <v>0</v>
      </c>
      <c r="Y167" s="465">
        <f t="shared" si="25"/>
        <v>0</v>
      </c>
      <c r="Z167" s="663">
        <f t="shared" si="21"/>
        <v>0</v>
      </c>
      <c r="AA167" s="664">
        <f>IF(C167='Allgemeines+Zusammenfassung'!$B$11,SAV!$O167-SAV!$AB167,HLOOKUP('Allgemeines+Zusammenfassung'!$B$11-1,$AC$4:$AI$300,ROW(C167)-3,FALSE)-$AB167)</f>
        <v>0</v>
      </c>
      <c r="AB167" s="664">
        <f>HLOOKUP('Allgemeines+Zusammenfassung'!$B$11,$AC$4:$AI$300,ROW(C167)-3,FALSE)</f>
        <v>0</v>
      </c>
      <c r="AC167" s="663">
        <f t="shared" si="18"/>
        <v>0</v>
      </c>
      <c r="AD167" s="663">
        <f t="shared" si="24"/>
        <v>0</v>
      </c>
      <c r="AE167" s="663">
        <f t="shared" si="24"/>
        <v>0</v>
      </c>
      <c r="AF167" s="663">
        <f t="shared" si="24"/>
        <v>0</v>
      </c>
      <c r="AG167" s="663">
        <f t="shared" si="23"/>
        <v>0</v>
      </c>
      <c r="AH167" s="663">
        <f t="shared" si="23"/>
        <v>0</v>
      </c>
      <c r="AI167" s="663">
        <f t="shared" si="23"/>
        <v>0</v>
      </c>
      <c r="AJ167" s="469"/>
    </row>
    <row r="168" spans="1:36" s="467" customFormat="1" ht="15" x14ac:dyDescent="0.25">
      <c r="A168" s="462"/>
      <c r="B168" s="462"/>
      <c r="C168" s="463"/>
      <c r="D168" s="662"/>
      <c r="E168" s="662"/>
      <c r="F168" s="662"/>
      <c r="G168" s="662"/>
      <c r="H168" s="662"/>
      <c r="I168" s="662"/>
      <c r="J168" s="662"/>
      <c r="K168" s="662"/>
      <c r="L168" s="663">
        <f t="shared" si="19"/>
        <v>0</v>
      </c>
      <c r="M168" s="662"/>
      <c r="N168" s="662"/>
      <c r="O168" s="663">
        <f t="shared" si="20"/>
        <v>0</v>
      </c>
      <c r="P168" s="662"/>
      <c r="Q168" s="464">
        <f>IF(ISBLANK($B168),0,VLOOKUP($B168,Listen!$A$2:$C$44,2,FALSE))</f>
        <v>0</v>
      </c>
      <c r="R168" s="464">
        <f>IF(ISBLANK($B168),0,VLOOKUP($B168,Listen!$A$2:$C$44,3,FALSE))</f>
        <v>0</v>
      </c>
      <c r="S168" s="465">
        <f t="shared" si="22"/>
        <v>0</v>
      </c>
      <c r="T168" s="465">
        <f t="shared" si="25"/>
        <v>0</v>
      </c>
      <c r="U168" s="465">
        <f t="shared" si="25"/>
        <v>0</v>
      </c>
      <c r="V168" s="465">
        <f t="shared" si="25"/>
        <v>0</v>
      </c>
      <c r="W168" s="465">
        <f t="shared" si="25"/>
        <v>0</v>
      </c>
      <c r="X168" s="465">
        <f t="shared" si="25"/>
        <v>0</v>
      </c>
      <c r="Y168" s="465">
        <f t="shared" si="25"/>
        <v>0</v>
      </c>
      <c r="Z168" s="663">
        <f t="shared" si="21"/>
        <v>0</v>
      </c>
      <c r="AA168" s="664">
        <f>IF(C168='Allgemeines+Zusammenfassung'!$B$11,SAV!$O168-SAV!$AB168,HLOOKUP('Allgemeines+Zusammenfassung'!$B$11-1,$AC$4:$AI$300,ROW(C168)-3,FALSE)-$AB168)</f>
        <v>0</v>
      </c>
      <c r="AB168" s="664">
        <f>HLOOKUP('Allgemeines+Zusammenfassung'!$B$11,$AC$4:$AI$300,ROW(C168)-3,FALSE)</f>
        <v>0</v>
      </c>
      <c r="AC168" s="663">
        <f t="shared" si="18"/>
        <v>0</v>
      </c>
      <c r="AD168" s="663">
        <f t="shared" si="24"/>
        <v>0</v>
      </c>
      <c r="AE168" s="663">
        <f t="shared" si="24"/>
        <v>0</v>
      </c>
      <c r="AF168" s="663">
        <f t="shared" si="24"/>
        <v>0</v>
      </c>
      <c r="AG168" s="663">
        <f t="shared" si="23"/>
        <v>0</v>
      </c>
      <c r="AH168" s="663">
        <f t="shared" si="23"/>
        <v>0</v>
      </c>
      <c r="AI168" s="663">
        <f t="shared" si="23"/>
        <v>0</v>
      </c>
      <c r="AJ168" s="469"/>
    </row>
    <row r="169" spans="1:36" s="467" customFormat="1" ht="15" x14ac:dyDescent="0.25">
      <c r="A169" s="462"/>
      <c r="B169" s="462"/>
      <c r="C169" s="463"/>
      <c r="D169" s="662"/>
      <c r="E169" s="662"/>
      <c r="F169" s="662"/>
      <c r="G169" s="662"/>
      <c r="H169" s="662"/>
      <c r="I169" s="662"/>
      <c r="J169" s="662"/>
      <c r="K169" s="662"/>
      <c r="L169" s="663">
        <f t="shared" si="19"/>
        <v>0</v>
      </c>
      <c r="M169" s="662"/>
      <c r="N169" s="662"/>
      <c r="O169" s="663">
        <f t="shared" si="20"/>
        <v>0</v>
      </c>
      <c r="P169" s="662"/>
      <c r="Q169" s="464">
        <f>IF(ISBLANK($B169),0,VLOOKUP($B169,Listen!$A$2:$C$44,2,FALSE))</f>
        <v>0</v>
      </c>
      <c r="R169" s="464">
        <f>IF(ISBLANK($B169),0,VLOOKUP($B169,Listen!$A$2:$C$44,3,FALSE))</f>
        <v>0</v>
      </c>
      <c r="S169" s="465">
        <f t="shared" si="22"/>
        <v>0</v>
      </c>
      <c r="T169" s="465">
        <f t="shared" si="25"/>
        <v>0</v>
      </c>
      <c r="U169" s="465">
        <f t="shared" si="25"/>
        <v>0</v>
      </c>
      <c r="V169" s="465">
        <f t="shared" si="25"/>
        <v>0</v>
      </c>
      <c r="W169" s="465">
        <f t="shared" si="25"/>
        <v>0</v>
      </c>
      <c r="X169" s="465">
        <f t="shared" si="25"/>
        <v>0</v>
      </c>
      <c r="Y169" s="465">
        <f t="shared" si="25"/>
        <v>0</v>
      </c>
      <c r="Z169" s="663">
        <f t="shared" si="21"/>
        <v>0</v>
      </c>
      <c r="AA169" s="664">
        <f>IF(C169='Allgemeines+Zusammenfassung'!$B$11,SAV!$O169-SAV!$AB169,HLOOKUP('Allgemeines+Zusammenfassung'!$B$11-1,$AC$4:$AI$300,ROW(C169)-3,FALSE)-$AB169)</f>
        <v>0</v>
      </c>
      <c r="AB169" s="664">
        <f>HLOOKUP('Allgemeines+Zusammenfassung'!$B$11,$AC$4:$AI$300,ROW(C169)-3,FALSE)</f>
        <v>0</v>
      </c>
      <c r="AC169" s="663">
        <f t="shared" si="18"/>
        <v>0</v>
      </c>
      <c r="AD169" s="663">
        <f t="shared" si="24"/>
        <v>0</v>
      </c>
      <c r="AE169" s="663">
        <f t="shared" si="24"/>
        <v>0</v>
      </c>
      <c r="AF169" s="663">
        <f t="shared" si="24"/>
        <v>0</v>
      </c>
      <c r="AG169" s="663">
        <f t="shared" si="23"/>
        <v>0</v>
      </c>
      <c r="AH169" s="663">
        <f t="shared" si="23"/>
        <v>0</v>
      </c>
      <c r="AI169" s="663">
        <f t="shared" si="23"/>
        <v>0</v>
      </c>
      <c r="AJ169" s="469"/>
    </row>
    <row r="170" spans="1:36" s="467" customFormat="1" ht="15" x14ac:dyDescent="0.25">
      <c r="A170" s="462"/>
      <c r="B170" s="462"/>
      <c r="C170" s="463"/>
      <c r="D170" s="662"/>
      <c r="E170" s="662"/>
      <c r="F170" s="662"/>
      <c r="G170" s="662"/>
      <c r="H170" s="662"/>
      <c r="I170" s="662"/>
      <c r="J170" s="662"/>
      <c r="K170" s="662"/>
      <c r="L170" s="663">
        <f t="shared" si="19"/>
        <v>0</v>
      </c>
      <c r="M170" s="662"/>
      <c r="N170" s="662"/>
      <c r="O170" s="663">
        <f t="shared" si="20"/>
        <v>0</v>
      </c>
      <c r="P170" s="662"/>
      <c r="Q170" s="464">
        <f>IF(ISBLANK($B170),0,VLOOKUP($B170,Listen!$A$2:$C$44,2,FALSE))</f>
        <v>0</v>
      </c>
      <c r="R170" s="464">
        <f>IF(ISBLANK($B170),0,VLOOKUP($B170,Listen!$A$2:$C$44,3,FALSE))</f>
        <v>0</v>
      </c>
      <c r="S170" s="465">
        <f t="shared" si="22"/>
        <v>0</v>
      </c>
      <c r="T170" s="465">
        <f t="shared" si="25"/>
        <v>0</v>
      </c>
      <c r="U170" s="465">
        <f t="shared" si="25"/>
        <v>0</v>
      </c>
      <c r="V170" s="465">
        <f t="shared" si="25"/>
        <v>0</v>
      </c>
      <c r="W170" s="465">
        <f t="shared" si="25"/>
        <v>0</v>
      </c>
      <c r="X170" s="465">
        <f t="shared" si="25"/>
        <v>0</v>
      </c>
      <c r="Y170" s="465">
        <f t="shared" si="25"/>
        <v>0</v>
      </c>
      <c r="Z170" s="663">
        <f t="shared" si="21"/>
        <v>0</v>
      </c>
      <c r="AA170" s="664">
        <f>IF(C170='Allgemeines+Zusammenfassung'!$B$11,SAV!$O170-SAV!$AB170,HLOOKUP('Allgemeines+Zusammenfassung'!$B$11-1,$AC$4:$AI$300,ROW(C170)-3,FALSE)-$AB170)</f>
        <v>0</v>
      </c>
      <c r="AB170" s="664">
        <f>HLOOKUP('Allgemeines+Zusammenfassung'!$B$11,$AC$4:$AI$300,ROW(C170)-3,FALSE)</f>
        <v>0</v>
      </c>
      <c r="AC170" s="663">
        <f t="shared" si="18"/>
        <v>0</v>
      </c>
      <c r="AD170" s="663">
        <f t="shared" si="24"/>
        <v>0</v>
      </c>
      <c r="AE170" s="663">
        <f t="shared" si="24"/>
        <v>0</v>
      </c>
      <c r="AF170" s="663">
        <f t="shared" si="24"/>
        <v>0</v>
      </c>
      <c r="AG170" s="663">
        <f t="shared" si="23"/>
        <v>0</v>
      </c>
      <c r="AH170" s="663">
        <f t="shared" si="23"/>
        <v>0</v>
      </c>
      <c r="AI170" s="663">
        <f t="shared" si="23"/>
        <v>0</v>
      </c>
      <c r="AJ170" s="469"/>
    </row>
    <row r="171" spans="1:36" s="467" customFormat="1" ht="15" x14ac:dyDescent="0.25">
      <c r="A171" s="462"/>
      <c r="B171" s="462"/>
      <c r="C171" s="463"/>
      <c r="D171" s="662"/>
      <c r="E171" s="662"/>
      <c r="F171" s="662"/>
      <c r="G171" s="662"/>
      <c r="H171" s="662"/>
      <c r="I171" s="662"/>
      <c r="J171" s="662"/>
      <c r="K171" s="662"/>
      <c r="L171" s="663">
        <f t="shared" si="19"/>
        <v>0</v>
      </c>
      <c r="M171" s="662"/>
      <c r="N171" s="662"/>
      <c r="O171" s="663">
        <f t="shared" si="20"/>
        <v>0</v>
      </c>
      <c r="P171" s="662"/>
      <c r="Q171" s="464">
        <f>IF(ISBLANK($B171),0,VLOOKUP($B171,Listen!$A$2:$C$44,2,FALSE))</f>
        <v>0</v>
      </c>
      <c r="R171" s="464">
        <f>IF(ISBLANK($B171),0,VLOOKUP($B171,Listen!$A$2:$C$44,3,FALSE))</f>
        <v>0</v>
      </c>
      <c r="S171" s="465">
        <f t="shared" si="22"/>
        <v>0</v>
      </c>
      <c r="T171" s="465">
        <f t="shared" si="25"/>
        <v>0</v>
      </c>
      <c r="U171" s="465">
        <f t="shared" si="25"/>
        <v>0</v>
      </c>
      <c r="V171" s="465">
        <f t="shared" si="25"/>
        <v>0</v>
      </c>
      <c r="W171" s="465">
        <f t="shared" si="25"/>
        <v>0</v>
      </c>
      <c r="X171" s="465">
        <f t="shared" si="25"/>
        <v>0</v>
      </c>
      <c r="Y171" s="465">
        <f t="shared" si="25"/>
        <v>0</v>
      </c>
      <c r="Z171" s="663">
        <f t="shared" si="21"/>
        <v>0</v>
      </c>
      <c r="AA171" s="664">
        <f>IF(C171='Allgemeines+Zusammenfassung'!$B$11,SAV!$O171-SAV!$AB171,HLOOKUP('Allgemeines+Zusammenfassung'!$B$11-1,$AC$4:$AI$300,ROW(C171)-3,FALSE)-$AB171)</f>
        <v>0</v>
      </c>
      <c r="AB171" s="664">
        <f>HLOOKUP('Allgemeines+Zusammenfassung'!$B$11,$AC$4:$AI$300,ROW(C171)-3,FALSE)</f>
        <v>0</v>
      </c>
      <c r="AC171" s="663">
        <f t="shared" si="18"/>
        <v>0</v>
      </c>
      <c r="AD171" s="663">
        <f t="shared" si="24"/>
        <v>0</v>
      </c>
      <c r="AE171" s="663">
        <f t="shared" si="24"/>
        <v>0</v>
      </c>
      <c r="AF171" s="663">
        <f t="shared" si="24"/>
        <v>0</v>
      </c>
      <c r="AG171" s="663">
        <f t="shared" si="23"/>
        <v>0</v>
      </c>
      <c r="AH171" s="663">
        <f t="shared" si="23"/>
        <v>0</v>
      </c>
      <c r="AI171" s="663">
        <f t="shared" si="23"/>
        <v>0</v>
      </c>
      <c r="AJ171" s="469"/>
    </row>
    <row r="172" spans="1:36" s="467" customFormat="1" ht="15" x14ac:dyDescent="0.25">
      <c r="A172" s="462"/>
      <c r="B172" s="462"/>
      <c r="C172" s="463"/>
      <c r="D172" s="662"/>
      <c r="E172" s="662"/>
      <c r="F172" s="662"/>
      <c r="G172" s="662"/>
      <c r="H172" s="662"/>
      <c r="I172" s="662"/>
      <c r="J172" s="662"/>
      <c r="K172" s="662"/>
      <c r="L172" s="663">
        <f t="shared" si="19"/>
        <v>0</v>
      </c>
      <c r="M172" s="662"/>
      <c r="N172" s="662"/>
      <c r="O172" s="663">
        <f t="shared" si="20"/>
        <v>0</v>
      </c>
      <c r="P172" s="662"/>
      <c r="Q172" s="464">
        <f>IF(ISBLANK($B172),0,VLOOKUP($B172,Listen!$A$2:$C$44,2,FALSE))</f>
        <v>0</v>
      </c>
      <c r="R172" s="464">
        <f>IF(ISBLANK($B172),0,VLOOKUP($B172,Listen!$A$2:$C$44,3,FALSE))</f>
        <v>0</v>
      </c>
      <c r="S172" s="465">
        <f t="shared" si="22"/>
        <v>0</v>
      </c>
      <c r="T172" s="465">
        <f t="shared" si="25"/>
        <v>0</v>
      </c>
      <c r="U172" s="465">
        <f t="shared" si="25"/>
        <v>0</v>
      </c>
      <c r="V172" s="465">
        <f t="shared" si="25"/>
        <v>0</v>
      </c>
      <c r="W172" s="465">
        <f t="shared" si="25"/>
        <v>0</v>
      </c>
      <c r="X172" s="465">
        <f t="shared" si="25"/>
        <v>0</v>
      </c>
      <c r="Y172" s="465">
        <f t="shared" si="25"/>
        <v>0</v>
      </c>
      <c r="Z172" s="663">
        <f t="shared" si="21"/>
        <v>0</v>
      </c>
      <c r="AA172" s="664">
        <f>IF(C172='Allgemeines+Zusammenfassung'!$B$11,SAV!$O172-SAV!$AB172,HLOOKUP('Allgemeines+Zusammenfassung'!$B$11-1,$AC$4:$AI$300,ROW(C172)-3,FALSE)-$AB172)</f>
        <v>0</v>
      </c>
      <c r="AB172" s="664">
        <f>HLOOKUP('Allgemeines+Zusammenfassung'!$B$11,$AC$4:$AI$300,ROW(C172)-3,FALSE)</f>
        <v>0</v>
      </c>
      <c r="AC172" s="663">
        <f t="shared" si="18"/>
        <v>0</v>
      </c>
      <c r="AD172" s="663">
        <f t="shared" si="24"/>
        <v>0</v>
      </c>
      <c r="AE172" s="663">
        <f t="shared" si="24"/>
        <v>0</v>
      </c>
      <c r="AF172" s="663">
        <f t="shared" si="24"/>
        <v>0</v>
      </c>
      <c r="AG172" s="663">
        <f t="shared" si="23"/>
        <v>0</v>
      </c>
      <c r="AH172" s="663">
        <f t="shared" si="23"/>
        <v>0</v>
      </c>
      <c r="AI172" s="663">
        <f t="shared" si="23"/>
        <v>0</v>
      </c>
      <c r="AJ172" s="469"/>
    </row>
    <row r="173" spans="1:36" s="467" customFormat="1" ht="15" x14ac:dyDescent="0.25">
      <c r="A173" s="462"/>
      <c r="B173" s="462"/>
      <c r="C173" s="463"/>
      <c r="D173" s="662"/>
      <c r="E173" s="662"/>
      <c r="F173" s="662"/>
      <c r="G173" s="662"/>
      <c r="H173" s="662"/>
      <c r="I173" s="662"/>
      <c r="J173" s="662"/>
      <c r="K173" s="662"/>
      <c r="L173" s="663">
        <f t="shared" si="19"/>
        <v>0</v>
      </c>
      <c r="M173" s="662"/>
      <c r="N173" s="662"/>
      <c r="O173" s="663">
        <f t="shared" si="20"/>
        <v>0</v>
      </c>
      <c r="P173" s="662"/>
      <c r="Q173" s="464">
        <f>IF(ISBLANK($B173),0,VLOOKUP($B173,Listen!$A$2:$C$44,2,FALSE))</f>
        <v>0</v>
      </c>
      <c r="R173" s="464">
        <f>IF(ISBLANK($B173),0,VLOOKUP($B173,Listen!$A$2:$C$44,3,FALSE))</f>
        <v>0</v>
      </c>
      <c r="S173" s="465">
        <f t="shared" si="22"/>
        <v>0</v>
      </c>
      <c r="T173" s="465">
        <f t="shared" si="25"/>
        <v>0</v>
      </c>
      <c r="U173" s="465">
        <f t="shared" si="25"/>
        <v>0</v>
      </c>
      <c r="V173" s="465">
        <f t="shared" si="25"/>
        <v>0</v>
      </c>
      <c r="W173" s="465">
        <f t="shared" si="25"/>
        <v>0</v>
      </c>
      <c r="X173" s="465">
        <f t="shared" si="25"/>
        <v>0</v>
      </c>
      <c r="Y173" s="465">
        <f t="shared" si="25"/>
        <v>0</v>
      </c>
      <c r="Z173" s="663">
        <f t="shared" si="21"/>
        <v>0</v>
      </c>
      <c r="AA173" s="664">
        <f>IF(C173='Allgemeines+Zusammenfassung'!$B$11,SAV!$O173-SAV!$AB173,HLOOKUP('Allgemeines+Zusammenfassung'!$B$11-1,$AC$4:$AI$300,ROW(C173)-3,FALSE)-$AB173)</f>
        <v>0</v>
      </c>
      <c r="AB173" s="664">
        <f>HLOOKUP('Allgemeines+Zusammenfassung'!$B$11,$AC$4:$AI$300,ROW(C173)-3,FALSE)</f>
        <v>0</v>
      </c>
      <c r="AC173" s="663">
        <f t="shared" si="18"/>
        <v>0</v>
      </c>
      <c r="AD173" s="663">
        <f t="shared" si="24"/>
        <v>0</v>
      </c>
      <c r="AE173" s="663">
        <f t="shared" si="24"/>
        <v>0</v>
      </c>
      <c r="AF173" s="663">
        <f t="shared" si="24"/>
        <v>0</v>
      </c>
      <c r="AG173" s="663">
        <f t="shared" si="23"/>
        <v>0</v>
      </c>
      <c r="AH173" s="663">
        <f t="shared" si="23"/>
        <v>0</v>
      </c>
      <c r="AI173" s="663">
        <f t="shared" si="23"/>
        <v>0</v>
      </c>
      <c r="AJ173" s="469"/>
    </row>
    <row r="174" spans="1:36" s="467" customFormat="1" ht="15" x14ac:dyDescent="0.25">
      <c r="A174" s="462"/>
      <c r="B174" s="462"/>
      <c r="C174" s="463"/>
      <c r="D174" s="662"/>
      <c r="E174" s="662"/>
      <c r="F174" s="662"/>
      <c r="G174" s="662"/>
      <c r="H174" s="662"/>
      <c r="I174" s="662"/>
      <c r="J174" s="662"/>
      <c r="K174" s="662"/>
      <c r="L174" s="663">
        <f t="shared" si="19"/>
        <v>0</v>
      </c>
      <c r="M174" s="662"/>
      <c r="N174" s="662"/>
      <c r="O174" s="663">
        <f t="shared" si="20"/>
        <v>0</v>
      </c>
      <c r="P174" s="662"/>
      <c r="Q174" s="464">
        <f>IF(ISBLANK($B174),0,VLOOKUP($B174,Listen!$A$2:$C$44,2,FALSE))</f>
        <v>0</v>
      </c>
      <c r="R174" s="464">
        <f>IF(ISBLANK($B174),0,VLOOKUP($B174,Listen!$A$2:$C$44,3,FALSE))</f>
        <v>0</v>
      </c>
      <c r="S174" s="465">
        <f t="shared" si="22"/>
        <v>0</v>
      </c>
      <c r="T174" s="465">
        <f t="shared" si="25"/>
        <v>0</v>
      </c>
      <c r="U174" s="465">
        <f t="shared" si="25"/>
        <v>0</v>
      </c>
      <c r="V174" s="465">
        <f t="shared" si="25"/>
        <v>0</v>
      </c>
      <c r="W174" s="465">
        <f t="shared" si="25"/>
        <v>0</v>
      </c>
      <c r="X174" s="465">
        <f t="shared" si="25"/>
        <v>0</v>
      </c>
      <c r="Y174" s="465">
        <f t="shared" si="25"/>
        <v>0</v>
      </c>
      <c r="Z174" s="663">
        <f t="shared" si="21"/>
        <v>0</v>
      </c>
      <c r="AA174" s="664">
        <f>IF(C174='Allgemeines+Zusammenfassung'!$B$11,SAV!$O174-SAV!$AB174,HLOOKUP('Allgemeines+Zusammenfassung'!$B$11-1,$AC$4:$AI$300,ROW(C174)-3,FALSE)-$AB174)</f>
        <v>0</v>
      </c>
      <c r="AB174" s="664">
        <f>HLOOKUP('Allgemeines+Zusammenfassung'!$B$11,$AC$4:$AI$300,ROW(C174)-3,FALSE)</f>
        <v>0</v>
      </c>
      <c r="AC174" s="663">
        <f t="shared" si="18"/>
        <v>0</v>
      </c>
      <c r="AD174" s="663">
        <f t="shared" si="24"/>
        <v>0</v>
      </c>
      <c r="AE174" s="663">
        <f t="shared" si="24"/>
        <v>0</v>
      </c>
      <c r="AF174" s="663">
        <f t="shared" si="24"/>
        <v>0</v>
      </c>
      <c r="AG174" s="663">
        <f t="shared" si="23"/>
        <v>0</v>
      </c>
      <c r="AH174" s="663">
        <f t="shared" si="23"/>
        <v>0</v>
      </c>
      <c r="AI174" s="663">
        <f t="shared" si="23"/>
        <v>0</v>
      </c>
      <c r="AJ174" s="469"/>
    </row>
    <row r="175" spans="1:36" s="467" customFormat="1" ht="15" x14ac:dyDescent="0.25">
      <c r="A175" s="462"/>
      <c r="B175" s="462"/>
      <c r="C175" s="463"/>
      <c r="D175" s="662"/>
      <c r="E175" s="662"/>
      <c r="F175" s="662"/>
      <c r="G175" s="662"/>
      <c r="H175" s="662"/>
      <c r="I175" s="662"/>
      <c r="J175" s="662"/>
      <c r="K175" s="662"/>
      <c r="L175" s="663">
        <f t="shared" si="19"/>
        <v>0</v>
      </c>
      <c r="M175" s="662"/>
      <c r="N175" s="662"/>
      <c r="O175" s="663">
        <f t="shared" si="20"/>
        <v>0</v>
      </c>
      <c r="P175" s="662"/>
      <c r="Q175" s="464">
        <f>IF(ISBLANK($B175),0,VLOOKUP($B175,Listen!$A$2:$C$44,2,FALSE))</f>
        <v>0</v>
      </c>
      <c r="R175" s="464">
        <f>IF(ISBLANK($B175),0,VLOOKUP($B175,Listen!$A$2:$C$44,3,FALSE))</f>
        <v>0</v>
      </c>
      <c r="S175" s="465">
        <f t="shared" si="22"/>
        <v>0</v>
      </c>
      <c r="T175" s="465">
        <f t="shared" si="25"/>
        <v>0</v>
      </c>
      <c r="U175" s="465">
        <f t="shared" si="25"/>
        <v>0</v>
      </c>
      <c r="V175" s="465">
        <f t="shared" si="25"/>
        <v>0</v>
      </c>
      <c r="W175" s="465">
        <f t="shared" si="25"/>
        <v>0</v>
      </c>
      <c r="X175" s="465">
        <f t="shared" si="25"/>
        <v>0</v>
      </c>
      <c r="Y175" s="465">
        <f t="shared" si="25"/>
        <v>0</v>
      </c>
      <c r="Z175" s="663">
        <f t="shared" si="21"/>
        <v>0</v>
      </c>
      <c r="AA175" s="664">
        <f>IF(C175='Allgemeines+Zusammenfassung'!$B$11,SAV!$O175-SAV!$AB175,HLOOKUP('Allgemeines+Zusammenfassung'!$B$11-1,$AC$4:$AI$300,ROW(C175)-3,FALSE)-$AB175)</f>
        <v>0</v>
      </c>
      <c r="AB175" s="664">
        <f>HLOOKUP('Allgemeines+Zusammenfassung'!$B$11,$AC$4:$AI$300,ROW(C175)-3,FALSE)</f>
        <v>0</v>
      </c>
      <c r="AC175" s="663">
        <f t="shared" si="18"/>
        <v>0</v>
      </c>
      <c r="AD175" s="663">
        <f t="shared" si="24"/>
        <v>0</v>
      </c>
      <c r="AE175" s="663">
        <f t="shared" si="24"/>
        <v>0</v>
      </c>
      <c r="AF175" s="663">
        <f t="shared" si="24"/>
        <v>0</v>
      </c>
      <c r="AG175" s="663">
        <f t="shared" si="23"/>
        <v>0</v>
      </c>
      <c r="AH175" s="663">
        <f t="shared" si="23"/>
        <v>0</v>
      </c>
      <c r="AI175" s="663">
        <f t="shared" si="23"/>
        <v>0</v>
      </c>
      <c r="AJ175" s="469"/>
    </row>
    <row r="176" spans="1:36" s="467" customFormat="1" ht="15" x14ac:dyDescent="0.25">
      <c r="A176" s="462"/>
      <c r="B176" s="462"/>
      <c r="C176" s="463"/>
      <c r="D176" s="662"/>
      <c r="E176" s="662"/>
      <c r="F176" s="662"/>
      <c r="G176" s="662"/>
      <c r="H176" s="662"/>
      <c r="I176" s="662"/>
      <c r="J176" s="662"/>
      <c r="K176" s="662"/>
      <c r="L176" s="663">
        <f t="shared" si="19"/>
        <v>0</v>
      </c>
      <c r="M176" s="662"/>
      <c r="N176" s="662"/>
      <c r="O176" s="663">
        <f t="shared" si="20"/>
        <v>0</v>
      </c>
      <c r="P176" s="662"/>
      <c r="Q176" s="464">
        <f>IF(ISBLANK($B176),0,VLOOKUP($B176,Listen!$A$2:$C$44,2,FALSE))</f>
        <v>0</v>
      </c>
      <c r="R176" s="464">
        <f>IF(ISBLANK($B176),0,VLOOKUP($B176,Listen!$A$2:$C$44,3,FALSE))</f>
        <v>0</v>
      </c>
      <c r="S176" s="465">
        <f t="shared" si="22"/>
        <v>0</v>
      </c>
      <c r="T176" s="465">
        <f t="shared" si="25"/>
        <v>0</v>
      </c>
      <c r="U176" s="465">
        <f t="shared" si="25"/>
        <v>0</v>
      </c>
      <c r="V176" s="465">
        <f t="shared" si="25"/>
        <v>0</v>
      </c>
      <c r="W176" s="465">
        <f t="shared" si="25"/>
        <v>0</v>
      </c>
      <c r="X176" s="465">
        <f t="shared" si="25"/>
        <v>0</v>
      </c>
      <c r="Y176" s="465">
        <f t="shared" si="25"/>
        <v>0</v>
      </c>
      <c r="Z176" s="663">
        <f t="shared" si="21"/>
        <v>0</v>
      </c>
      <c r="AA176" s="664">
        <f>IF(C176='Allgemeines+Zusammenfassung'!$B$11,SAV!$O176-SAV!$AB176,HLOOKUP('Allgemeines+Zusammenfassung'!$B$11-1,$AC$4:$AI$300,ROW(C176)-3,FALSE)-$AB176)</f>
        <v>0</v>
      </c>
      <c r="AB176" s="664">
        <f>HLOOKUP('Allgemeines+Zusammenfassung'!$B$11,$AC$4:$AI$300,ROW(C176)-3,FALSE)</f>
        <v>0</v>
      </c>
      <c r="AC176" s="663">
        <f t="shared" si="18"/>
        <v>0</v>
      </c>
      <c r="AD176" s="663">
        <f t="shared" si="24"/>
        <v>0</v>
      </c>
      <c r="AE176" s="663">
        <f t="shared" si="24"/>
        <v>0</v>
      </c>
      <c r="AF176" s="663">
        <f t="shared" si="24"/>
        <v>0</v>
      </c>
      <c r="AG176" s="663">
        <f t="shared" si="23"/>
        <v>0</v>
      </c>
      <c r="AH176" s="663">
        <f t="shared" si="23"/>
        <v>0</v>
      </c>
      <c r="AI176" s="663">
        <f t="shared" si="23"/>
        <v>0</v>
      </c>
      <c r="AJ176" s="469"/>
    </row>
    <row r="177" spans="1:36" s="467" customFormat="1" ht="15" x14ac:dyDescent="0.25">
      <c r="A177" s="462"/>
      <c r="B177" s="462"/>
      <c r="C177" s="463"/>
      <c r="D177" s="662"/>
      <c r="E177" s="662"/>
      <c r="F177" s="662"/>
      <c r="G177" s="662"/>
      <c r="H177" s="662"/>
      <c r="I177" s="662"/>
      <c r="J177" s="662"/>
      <c r="K177" s="662"/>
      <c r="L177" s="663">
        <f t="shared" si="19"/>
        <v>0</v>
      </c>
      <c r="M177" s="662"/>
      <c r="N177" s="662"/>
      <c r="O177" s="663">
        <f t="shared" si="20"/>
        <v>0</v>
      </c>
      <c r="P177" s="662"/>
      <c r="Q177" s="464">
        <f>IF(ISBLANK($B177),0,VLOOKUP($B177,Listen!$A$2:$C$44,2,FALSE))</f>
        <v>0</v>
      </c>
      <c r="R177" s="464">
        <f>IF(ISBLANK($B177),0,VLOOKUP($B177,Listen!$A$2:$C$44,3,FALSE))</f>
        <v>0</v>
      </c>
      <c r="S177" s="465">
        <f t="shared" si="22"/>
        <v>0</v>
      </c>
      <c r="T177" s="465">
        <f t="shared" si="25"/>
        <v>0</v>
      </c>
      <c r="U177" s="465">
        <f t="shared" si="25"/>
        <v>0</v>
      </c>
      <c r="V177" s="465">
        <f t="shared" si="25"/>
        <v>0</v>
      </c>
      <c r="W177" s="465">
        <f t="shared" si="25"/>
        <v>0</v>
      </c>
      <c r="X177" s="465">
        <f t="shared" si="25"/>
        <v>0</v>
      </c>
      <c r="Y177" s="465">
        <f t="shared" si="25"/>
        <v>0</v>
      </c>
      <c r="Z177" s="663">
        <f t="shared" si="21"/>
        <v>0</v>
      </c>
      <c r="AA177" s="664">
        <f>IF(C177='Allgemeines+Zusammenfassung'!$B$11,SAV!$O177-SAV!$AB177,HLOOKUP('Allgemeines+Zusammenfassung'!$B$11-1,$AC$4:$AI$300,ROW(C177)-3,FALSE)-$AB177)</f>
        <v>0</v>
      </c>
      <c r="AB177" s="664">
        <f>HLOOKUP('Allgemeines+Zusammenfassung'!$B$11,$AC$4:$AI$300,ROW(C177)-3,FALSE)</f>
        <v>0</v>
      </c>
      <c r="AC177" s="663">
        <f t="shared" si="18"/>
        <v>0</v>
      </c>
      <c r="AD177" s="663">
        <f t="shared" si="24"/>
        <v>0</v>
      </c>
      <c r="AE177" s="663">
        <f t="shared" si="24"/>
        <v>0</v>
      </c>
      <c r="AF177" s="663">
        <f t="shared" si="24"/>
        <v>0</v>
      </c>
      <c r="AG177" s="663">
        <f t="shared" si="23"/>
        <v>0</v>
      </c>
      <c r="AH177" s="663">
        <f t="shared" si="23"/>
        <v>0</v>
      </c>
      <c r="AI177" s="663">
        <f t="shared" si="23"/>
        <v>0</v>
      </c>
      <c r="AJ177" s="469"/>
    </row>
    <row r="178" spans="1:36" s="467" customFormat="1" ht="15" x14ac:dyDescent="0.25">
      <c r="A178" s="462"/>
      <c r="B178" s="462"/>
      <c r="C178" s="463"/>
      <c r="D178" s="662"/>
      <c r="E178" s="662"/>
      <c r="F178" s="662"/>
      <c r="G178" s="662"/>
      <c r="H178" s="662"/>
      <c r="I178" s="662"/>
      <c r="J178" s="662"/>
      <c r="K178" s="662"/>
      <c r="L178" s="663">
        <f t="shared" si="19"/>
        <v>0</v>
      </c>
      <c r="M178" s="662"/>
      <c r="N178" s="662"/>
      <c r="O178" s="663">
        <f t="shared" si="20"/>
        <v>0</v>
      </c>
      <c r="P178" s="662"/>
      <c r="Q178" s="464">
        <f>IF(ISBLANK($B178),0,VLOOKUP($B178,Listen!$A$2:$C$44,2,FALSE))</f>
        <v>0</v>
      </c>
      <c r="R178" s="464">
        <f>IF(ISBLANK($B178),0,VLOOKUP($B178,Listen!$A$2:$C$44,3,FALSE))</f>
        <v>0</v>
      </c>
      <c r="S178" s="465">
        <f t="shared" si="22"/>
        <v>0</v>
      </c>
      <c r="T178" s="465">
        <f t="shared" si="25"/>
        <v>0</v>
      </c>
      <c r="U178" s="465">
        <f t="shared" si="25"/>
        <v>0</v>
      </c>
      <c r="V178" s="465">
        <f t="shared" si="25"/>
        <v>0</v>
      </c>
      <c r="W178" s="465">
        <f t="shared" si="25"/>
        <v>0</v>
      </c>
      <c r="X178" s="465">
        <f t="shared" si="25"/>
        <v>0</v>
      </c>
      <c r="Y178" s="465">
        <f t="shared" si="25"/>
        <v>0</v>
      </c>
      <c r="Z178" s="663">
        <f t="shared" si="21"/>
        <v>0</v>
      </c>
      <c r="AA178" s="664">
        <f>IF(C178='Allgemeines+Zusammenfassung'!$B$11,SAV!$O178-SAV!$AB178,HLOOKUP('Allgemeines+Zusammenfassung'!$B$11-1,$AC$4:$AI$300,ROW(C178)-3,FALSE)-$AB178)</f>
        <v>0</v>
      </c>
      <c r="AB178" s="664">
        <f>HLOOKUP('Allgemeines+Zusammenfassung'!$B$11,$AC$4:$AI$300,ROW(C178)-3,FALSE)</f>
        <v>0</v>
      </c>
      <c r="AC178" s="663">
        <f t="shared" si="18"/>
        <v>0</v>
      </c>
      <c r="AD178" s="663">
        <f t="shared" si="24"/>
        <v>0</v>
      </c>
      <c r="AE178" s="663">
        <f t="shared" si="24"/>
        <v>0</v>
      </c>
      <c r="AF178" s="663">
        <f t="shared" si="24"/>
        <v>0</v>
      </c>
      <c r="AG178" s="663">
        <f t="shared" si="23"/>
        <v>0</v>
      </c>
      <c r="AH178" s="663">
        <f t="shared" si="23"/>
        <v>0</v>
      </c>
      <c r="AI178" s="663">
        <f t="shared" si="23"/>
        <v>0</v>
      </c>
      <c r="AJ178" s="469"/>
    </row>
    <row r="179" spans="1:36" s="467" customFormat="1" ht="15" x14ac:dyDescent="0.25">
      <c r="A179" s="462"/>
      <c r="B179" s="462"/>
      <c r="C179" s="463"/>
      <c r="D179" s="662"/>
      <c r="E179" s="662"/>
      <c r="F179" s="662"/>
      <c r="G179" s="662"/>
      <c r="H179" s="662"/>
      <c r="I179" s="662"/>
      <c r="J179" s="662"/>
      <c r="K179" s="662"/>
      <c r="L179" s="663">
        <f t="shared" si="19"/>
        <v>0</v>
      </c>
      <c r="M179" s="662"/>
      <c r="N179" s="662"/>
      <c r="O179" s="663">
        <f t="shared" si="20"/>
        <v>0</v>
      </c>
      <c r="P179" s="662"/>
      <c r="Q179" s="464">
        <f>IF(ISBLANK($B179),0,VLOOKUP($B179,Listen!$A$2:$C$44,2,FALSE))</f>
        <v>0</v>
      </c>
      <c r="R179" s="464">
        <f>IF(ISBLANK($B179),0,VLOOKUP($B179,Listen!$A$2:$C$44,3,FALSE))</f>
        <v>0</v>
      </c>
      <c r="S179" s="465">
        <f t="shared" si="22"/>
        <v>0</v>
      </c>
      <c r="T179" s="465">
        <f t="shared" si="25"/>
        <v>0</v>
      </c>
      <c r="U179" s="465">
        <f t="shared" si="25"/>
        <v>0</v>
      </c>
      <c r="V179" s="465">
        <f t="shared" si="25"/>
        <v>0</v>
      </c>
      <c r="W179" s="465">
        <f t="shared" si="25"/>
        <v>0</v>
      </c>
      <c r="X179" s="465">
        <f t="shared" si="25"/>
        <v>0</v>
      </c>
      <c r="Y179" s="465">
        <f t="shared" si="25"/>
        <v>0</v>
      </c>
      <c r="Z179" s="663">
        <f t="shared" si="21"/>
        <v>0</v>
      </c>
      <c r="AA179" s="664">
        <f>IF(C179='Allgemeines+Zusammenfassung'!$B$11,SAV!$O179-SAV!$AB179,HLOOKUP('Allgemeines+Zusammenfassung'!$B$11-1,$AC$4:$AI$300,ROW(C179)-3,FALSE)-$AB179)</f>
        <v>0</v>
      </c>
      <c r="AB179" s="664">
        <f>HLOOKUP('Allgemeines+Zusammenfassung'!$B$11,$AC$4:$AI$300,ROW(C179)-3,FALSE)</f>
        <v>0</v>
      </c>
      <c r="AC179" s="663">
        <f t="shared" si="18"/>
        <v>0</v>
      </c>
      <c r="AD179" s="663">
        <f t="shared" si="24"/>
        <v>0</v>
      </c>
      <c r="AE179" s="663">
        <f t="shared" si="24"/>
        <v>0</v>
      </c>
      <c r="AF179" s="663">
        <f t="shared" si="24"/>
        <v>0</v>
      </c>
      <c r="AG179" s="663">
        <f t="shared" si="23"/>
        <v>0</v>
      </c>
      <c r="AH179" s="663">
        <f t="shared" si="23"/>
        <v>0</v>
      </c>
      <c r="AI179" s="663">
        <f t="shared" si="23"/>
        <v>0</v>
      </c>
      <c r="AJ179" s="469"/>
    </row>
    <row r="180" spans="1:36" s="467" customFormat="1" ht="15" x14ac:dyDescent="0.25">
      <c r="A180" s="462"/>
      <c r="B180" s="462"/>
      <c r="C180" s="463"/>
      <c r="D180" s="662"/>
      <c r="E180" s="662"/>
      <c r="F180" s="662"/>
      <c r="G180" s="662"/>
      <c r="H180" s="662"/>
      <c r="I180" s="662"/>
      <c r="J180" s="662"/>
      <c r="K180" s="662"/>
      <c r="L180" s="663">
        <f t="shared" si="19"/>
        <v>0</v>
      </c>
      <c r="M180" s="662"/>
      <c r="N180" s="662"/>
      <c r="O180" s="663">
        <f t="shared" si="20"/>
        <v>0</v>
      </c>
      <c r="P180" s="662"/>
      <c r="Q180" s="464">
        <f>IF(ISBLANK($B180),0,VLOOKUP($B180,Listen!$A$2:$C$44,2,FALSE))</f>
        <v>0</v>
      </c>
      <c r="R180" s="464">
        <f>IF(ISBLANK($B180),0,VLOOKUP($B180,Listen!$A$2:$C$44,3,FALSE))</f>
        <v>0</v>
      </c>
      <c r="S180" s="465">
        <f t="shared" si="22"/>
        <v>0</v>
      </c>
      <c r="T180" s="465">
        <f t="shared" si="25"/>
        <v>0</v>
      </c>
      <c r="U180" s="465">
        <f t="shared" si="25"/>
        <v>0</v>
      </c>
      <c r="V180" s="465">
        <f t="shared" si="25"/>
        <v>0</v>
      </c>
      <c r="W180" s="465">
        <f t="shared" si="25"/>
        <v>0</v>
      </c>
      <c r="X180" s="465">
        <f t="shared" si="25"/>
        <v>0</v>
      </c>
      <c r="Y180" s="465">
        <f t="shared" si="25"/>
        <v>0</v>
      </c>
      <c r="Z180" s="663">
        <f t="shared" si="21"/>
        <v>0</v>
      </c>
      <c r="AA180" s="664">
        <f>IF(C180='Allgemeines+Zusammenfassung'!$B$11,SAV!$O180-SAV!$AB180,HLOOKUP('Allgemeines+Zusammenfassung'!$B$11-1,$AC$4:$AI$300,ROW(C180)-3,FALSE)-$AB180)</f>
        <v>0</v>
      </c>
      <c r="AB180" s="664">
        <f>HLOOKUP('Allgemeines+Zusammenfassung'!$B$11,$AC$4:$AI$300,ROW(C180)-3,FALSE)</f>
        <v>0</v>
      </c>
      <c r="AC180" s="663">
        <f t="shared" si="18"/>
        <v>0</v>
      </c>
      <c r="AD180" s="663">
        <f t="shared" si="24"/>
        <v>0</v>
      </c>
      <c r="AE180" s="663">
        <f t="shared" si="24"/>
        <v>0</v>
      </c>
      <c r="AF180" s="663">
        <f t="shared" si="24"/>
        <v>0</v>
      </c>
      <c r="AG180" s="663">
        <f t="shared" si="23"/>
        <v>0</v>
      </c>
      <c r="AH180" s="663">
        <f t="shared" si="23"/>
        <v>0</v>
      </c>
      <c r="AI180" s="663">
        <f t="shared" si="23"/>
        <v>0</v>
      </c>
      <c r="AJ180" s="469"/>
    </row>
    <row r="181" spans="1:36" s="467" customFormat="1" ht="15" x14ac:dyDescent="0.25">
      <c r="A181" s="462"/>
      <c r="B181" s="462"/>
      <c r="C181" s="463"/>
      <c r="D181" s="662"/>
      <c r="E181" s="662"/>
      <c r="F181" s="662"/>
      <c r="G181" s="662"/>
      <c r="H181" s="662"/>
      <c r="I181" s="662"/>
      <c r="J181" s="662"/>
      <c r="K181" s="662"/>
      <c r="L181" s="663">
        <f t="shared" si="19"/>
        <v>0</v>
      </c>
      <c r="M181" s="662"/>
      <c r="N181" s="662"/>
      <c r="O181" s="663">
        <f t="shared" si="20"/>
        <v>0</v>
      </c>
      <c r="P181" s="662"/>
      <c r="Q181" s="464">
        <f>IF(ISBLANK($B181),0,VLOOKUP($B181,Listen!$A$2:$C$44,2,FALSE))</f>
        <v>0</v>
      </c>
      <c r="R181" s="464">
        <f>IF(ISBLANK($B181),0,VLOOKUP($B181,Listen!$A$2:$C$44,3,FALSE))</f>
        <v>0</v>
      </c>
      <c r="S181" s="465">
        <f t="shared" si="22"/>
        <v>0</v>
      </c>
      <c r="T181" s="465">
        <f t="shared" si="25"/>
        <v>0</v>
      </c>
      <c r="U181" s="465">
        <f t="shared" si="25"/>
        <v>0</v>
      </c>
      <c r="V181" s="465">
        <f t="shared" si="25"/>
        <v>0</v>
      </c>
      <c r="W181" s="465">
        <f t="shared" si="25"/>
        <v>0</v>
      </c>
      <c r="X181" s="465">
        <f t="shared" si="25"/>
        <v>0</v>
      </c>
      <c r="Y181" s="465">
        <f t="shared" si="25"/>
        <v>0</v>
      </c>
      <c r="Z181" s="663">
        <f t="shared" si="21"/>
        <v>0</v>
      </c>
      <c r="AA181" s="664">
        <f>IF(C181='Allgemeines+Zusammenfassung'!$B$11,SAV!$O181-SAV!$AB181,HLOOKUP('Allgemeines+Zusammenfassung'!$B$11-1,$AC$4:$AI$300,ROW(C181)-3,FALSE)-$AB181)</f>
        <v>0</v>
      </c>
      <c r="AB181" s="664">
        <f>HLOOKUP('Allgemeines+Zusammenfassung'!$B$11,$AC$4:$AI$300,ROW(C181)-3,FALSE)</f>
        <v>0</v>
      </c>
      <c r="AC181" s="663">
        <f t="shared" si="18"/>
        <v>0</v>
      </c>
      <c r="AD181" s="663">
        <f t="shared" si="24"/>
        <v>0</v>
      </c>
      <c r="AE181" s="663">
        <f t="shared" si="24"/>
        <v>0</v>
      </c>
      <c r="AF181" s="663">
        <f t="shared" si="24"/>
        <v>0</v>
      </c>
      <c r="AG181" s="663">
        <f t="shared" si="23"/>
        <v>0</v>
      </c>
      <c r="AH181" s="663">
        <f t="shared" si="23"/>
        <v>0</v>
      </c>
      <c r="AI181" s="663">
        <f t="shared" si="23"/>
        <v>0</v>
      </c>
      <c r="AJ181" s="469"/>
    </row>
    <row r="182" spans="1:36" s="467" customFormat="1" ht="15" x14ac:dyDescent="0.25">
      <c r="A182" s="462"/>
      <c r="B182" s="462"/>
      <c r="C182" s="463"/>
      <c r="D182" s="662"/>
      <c r="E182" s="662"/>
      <c r="F182" s="662"/>
      <c r="G182" s="662"/>
      <c r="H182" s="662"/>
      <c r="I182" s="662"/>
      <c r="J182" s="662"/>
      <c r="K182" s="662"/>
      <c r="L182" s="663">
        <f t="shared" si="19"/>
        <v>0</v>
      </c>
      <c r="M182" s="662"/>
      <c r="N182" s="662"/>
      <c r="O182" s="663">
        <f t="shared" si="20"/>
        <v>0</v>
      </c>
      <c r="P182" s="662"/>
      <c r="Q182" s="464">
        <f>IF(ISBLANK($B182),0,VLOOKUP($B182,Listen!$A$2:$C$44,2,FALSE))</f>
        <v>0</v>
      </c>
      <c r="R182" s="464">
        <f>IF(ISBLANK($B182),0,VLOOKUP($B182,Listen!$A$2:$C$44,3,FALSE))</f>
        <v>0</v>
      </c>
      <c r="S182" s="465">
        <f t="shared" si="22"/>
        <v>0</v>
      </c>
      <c r="T182" s="465">
        <f t="shared" si="25"/>
        <v>0</v>
      </c>
      <c r="U182" s="465">
        <f t="shared" si="25"/>
        <v>0</v>
      </c>
      <c r="V182" s="465">
        <f t="shared" si="25"/>
        <v>0</v>
      </c>
      <c r="W182" s="465">
        <f t="shared" si="25"/>
        <v>0</v>
      </c>
      <c r="X182" s="465">
        <f t="shared" si="25"/>
        <v>0</v>
      </c>
      <c r="Y182" s="465">
        <f t="shared" si="25"/>
        <v>0</v>
      </c>
      <c r="Z182" s="663">
        <f t="shared" si="21"/>
        <v>0</v>
      </c>
      <c r="AA182" s="664">
        <f>IF(C182='Allgemeines+Zusammenfassung'!$B$11,SAV!$O182-SAV!$AB182,HLOOKUP('Allgemeines+Zusammenfassung'!$B$11-1,$AC$4:$AI$300,ROW(C182)-3,FALSE)-$AB182)</f>
        <v>0</v>
      </c>
      <c r="AB182" s="664">
        <f>HLOOKUP('Allgemeines+Zusammenfassung'!$B$11,$AC$4:$AI$300,ROW(C182)-3,FALSE)</f>
        <v>0</v>
      </c>
      <c r="AC182" s="663">
        <f t="shared" si="18"/>
        <v>0</v>
      </c>
      <c r="AD182" s="663">
        <f t="shared" si="24"/>
        <v>0</v>
      </c>
      <c r="AE182" s="663">
        <f t="shared" si="24"/>
        <v>0</v>
      </c>
      <c r="AF182" s="663">
        <f t="shared" si="24"/>
        <v>0</v>
      </c>
      <c r="AG182" s="663">
        <f t="shared" si="23"/>
        <v>0</v>
      </c>
      <c r="AH182" s="663">
        <f t="shared" si="23"/>
        <v>0</v>
      </c>
      <c r="AI182" s="663">
        <f t="shared" si="23"/>
        <v>0</v>
      </c>
      <c r="AJ182" s="469"/>
    </row>
    <row r="183" spans="1:36" s="467" customFormat="1" ht="15" x14ac:dyDescent="0.25">
      <c r="A183" s="462"/>
      <c r="B183" s="462"/>
      <c r="C183" s="463"/>
      <c r="D183" s="662"/>
      <c r="E183" s="662"/>
      <c r="F183" s="662"/>
      <c r="G183" s="662"/>
      <c r="H183" s="662"/>
      <c r="I183" s="662"/>
      <c r="J183" s="662"/>
      <c r="K183" s="662"/>
      <c r="L183" s="663">
        <f t="shared" si="19"/>
        <v>0</v>
      </c>
      <c r="M183" s="662"/>
      <c r="N183" s="662"/>
      <c r="O183" s="663">
        <f t="shared" si="20"/>
        <v>0</v>
      </c>
      <c r="P183" s="662"/>
      <c r="Q183" s="464">
        <f>IF(ISBLANK($B183),0,VLOOKUP($B183,Listen!$A$2:$C$44,2,FALSE))</f>
        <v>0</v>
      </c>
      <c r="R183" s="464">
        <f>IF(ISBLANK($B183),0,VLOOKUP($B183,Listen!$A$2:$C$44,3,FALSE))</f>
        <v>0</v>
      </c>
      <c r="S183" s="465">
        <f t="shared" si="22"/>
        <v>0</v>
      </c>
      <c r="T183" s="465">
        <f t="shared" si="25"/>
        <v>0</v>
      </c>
      <c r="U183" s="465">
        <f t="shared" si="25"/>
        <v>0</v>
      </c>
      <c r="V183" s="465">
        <f t="shared" si="25"/>
        <v>0</v>
      </c>
      <c r="W183" s="465">
        <f t="shared" si="25"/>
        <v>0</v>
      </c>
      <c r="X183" s="465">
        <f t="shared" si="25"/>
        <v>0</v>
      </c>
      <c r="Y183" s="465">
        <f t="shared" si="25"/>
        <v>0</v>
      </c>
      <c r="Z183" s="663">
        <f t="shared" si="21"/>
        <v>0</v>
      </c>
      <c r="AA183" s="664">
        <f>IF(C183='Allgemeines+Zusammenfassung'!$B$11,SAV!$O183-SAV!$AB183,HLOOKUP('Allgemeines+Zusammenfassung'!$B$11-1,$AC$4:$AI$300,ROW(C183)-3,FALSE)-$AB183)</f>
        <v>0</v>
      </c>
      <c r="AB183" s="664">
        <f>HLOOKUP('Allgemeines+Zusammenfassung'!$B$11,$AC$4:$AI$300,ROW(C183)-3,FALSE)</f>
        <v>0</v>
      </c>
      <c r="AC183" s="663">
        <f t="shared" si="18"/>
        <v>0</v>
      </c>
      <c r="AD183" s="663">
        <f t="shared" si="24"/>
        <v>0</v>
      </c>
      <c r="AE183" s="663">
        <f t="shared" si="24"/>
        <v>0</v>
      </c>
      <c r="AF183" s="663">
        <f t="shared" si="24"/>
        <v>0</v>
      </c>
      <c r="AG183" s="663">
        <f t="shared" si="23"/>
        <v>0</v>
      </c>
      <c r="AH183" s="663">
        <f t="shared" si="23"/>
        <v>0</v>
      </c>
      <c r="AI183" s="663">
        <f t="shared" si="23"/>
        <v>0</v>
      </c>
      <c r="AJ183" s="469"/>
    </row>
    <row r="184" spans="1:36" s="467" customFormat="1" ht="15" x14ac:dyDescent="0.25">
      <c r="A184" s="462"/>
      <c r="B184" s="462"/>
      <c r="C184" s="463"/>
      <c r="D184" s="662"/>
      <c r="E184" s="662"/>
      <c r="F184" s="662"/>
      <c r="G184" s="662"/>
      <c r="H184" s="662"/>
      <c r="I184" s="662"/>
      <c r="J184" s="662"/>
      <c r="K184" s="662"/>
      <c r="L184" s="663">
        <f t="shared" si="19"/>
        <v>0</v>
      </c>
      <c r="M184" s="662"/>
      <c r="N184" s="662"/>
      <c r="O184" s="663">
        <f t="shared" si="20"/>
        <v>0</v>
      </c>
      <c r="P184" s="662"/>
      <c r="Q184" s="464">
        <f>IF(ISBLANK($B184),0,VLOOKUP($B184,Listen!$A$2:$C$44,2,FALSE))</f>
        <v>0</v>
      </c>
      <c r="R184" s="464">
        <f>IF(ISBLANK($B184),0,VLOOKUP($B184,Listen!$A$2:$C$44,3,FALSE))</f>
        <v>0</v>
      </c>
      <c r="S184" s="465">
        <f t="shared" si="22"/>
        <v>0</v>
      </c>
      <c r="T184" s="465">
        <f t="shared" si="25"/>
        <v>0</v>
      </c>
      <c r="U184" s="465">
        <f t="shared" si="25"/>
        <v>0</v>
      </c>
      <c r="V184" s="465">
        <f t="shared" si="25"/>
        <v>0</v>
      </c>
      <c r="W184" s="465">
        <f t="shared" si="25"/>
        <v>0</v>
      </c>
      <c r="X184" s="465">
        <f t="shared" si="25"/>
        <v>0</v>
      </c>
      <c r="Y184" s="465">
        <f t="shared" si="25"/>
        <v>0</v>
      </c>
      <c r="Z184" s="663">
        <f t="shared" si="21"/>
        <v>0</v>
      </c>
      <c r="AA184" s="664">
        <f>IF(C184='Allgemeines+Zusammenfassung'!$B$11,SAV!$O184-SAV!$AB184,HLOOKUP('Allgemeines+Zusammenfassung'!$B$11-1,$AC$4:$AI$300,ROW(C184)-3,FALSE)-$AB184)</f>
        <v>0</v>
      </c>
      <c r="AB184" s="664">
        <f>HLOOKUP('Allgemeines+Zusammenfassung'!$B$11,$AC$4:$AI$300,ROW(C184)-3,FALSE)</f>
        <v>0</v>
      </c>
      <c r="AC184" s="663">
        <f t="shared" si="18"/>
        <v>0</v>
      </c>
      <c r="AD184" s="663">
        <f t="shared" si="24"/>
        <v>0</v>
      </c>
      <c r="AE184" s="663">
        <f t="shared" si="24"/>
        <v>0</v>
      </c>
      <c r="AF184" s="663">
        <f t="shared" si="24"/>
        <v>0</v>
      </c>
      <c r="AG184" s="663">
        <f t="shared" si="23"/>
        <v>0</v>
      </c>
      <c r="AH184" s="663">
        <f t="shared" si="23"/>
        <v>0</v>
      </c>
      <c r="AI184" s="663">
        <f t="shared" si="23"/>
        <v>0</v>
      </c>
      <c r="AJ184" s="469"/>
    </row>
    <row r="185" spans="1:36" s="467" customFormat="1" ht="15" x14ac:dyDescent="0.25">
      <c r="A185" s="462"/>
      <c r="B185" s="462"/>
      <c r="C185" s="463"/>
      <c r="D185" s="662"/>
      <c r="E185" s="662"/>
      <c r="F185" s="662"/>
      <c r="G185" s="662"/>
      <c r="H185" s="662"/>
      <c r="I185" s="662"/>
      <c r="J185" s="662"/>
      <c r="K185" s="662"/>
      <c r="L185" s="663">
        <f t="shared" si="19"/>
        <v>0</v>
      </c>
      <c r="M185" s="662"/>
      <c r="N185" s="662"/>
      <c r="O185" s="663">
        <f t="shared" si="20"/>
        <v>0</v>
      </c>
      <c r="P185" s="662"/>
      <c r="Q185" s="464">
        <f>IF(ISBLANK($B185),0,VLOOKUP($B185,Listen!$A$2:$C$44,2,FALSE))</f>
        <v>0</v>
      </c>
      <c r="R185" s="464">
        <f>IF(ISBLANK($B185),0,VLOOKUP($B185,Listen!$A$2:$C$44,3,FALSE))</f>
        <v>0</v>
      </c>
      <c r="S185" s="465">
        <f t="shared" si="22"/>
        <v>0</v>
      </c>
      <c r="T185" s="465">
        <f t="shared" si="25"/>
        <v>0</v>
      </c>
      <c r="U185" s="465">
        <f t="shared" si="25"/>
        <v>0</v>
      </c>
      <c r="V185" s="465">
        <f t="shared" si="25"/>
        <v>0</v>
      </c>
      <c r="W185" s="465">
        <f t="shared" si="25"/>
        <v>0</v>
      </c>
      <c r="X185" s="465">
        <f t="shared" si="25"/>
        <v>0</v>
      </c>
      <c r="Y185" s="465">
        <f t="shared" si="25"/>
        <v>0</v>
      </c>
      <c r="Z185" s="663">
        <f t="shared" si="21"/>
        <v>0</v>
      </c>
      <c r="AA185" s="664">
        <f>IF(C185='Allgemeines+Zusammenfassung'!$B$11,SAV!$O185-SAV!$AB185,HLOOKUP('Allgemeines+Zusammenfassung'!$B$11-1,$AC$4:$AI$300,ROW(C185)-3,FALSE)-$AB185)</f>
        <v>0</v>
      </c>
      <c r="AB185" s="664">
        <f>HLOOKUP('Allgemeines+Zusammenfassung'!$B$11,$AC$4:$AI$300,ROW(C185)-3,FALSE)</f>
        <v>0</v>
      </c>
      <c r="AC185" s="663">
        <f t="shared" si="18"/>
        <v>0</v>
      </c>
      <c r="AD185" s="663">
        <f t="shared" si="24"/>
        <v>0</v>
      </c>
      <c r="AE185" s="663">
        <f t="shared" si="24"/>
        <v>0</v>
      </c>
      <c r="AF185" s="663">
        <f t="shared" si="24"/>
        <v>0</v>
      </c>
      <c r="AG185" s="663">
        <f t="shared" si="23"/>
        <v>0</v>
      </c>
      <c r="AH185" s="663">
        <f t="shared" si="23"/>
        <v>0</v>
      </c>
      <c r="AI185" s="663">
        <f t="shared" si="23"/>
        <v>0</v>
      </c>
      <c r="AJ185" s="469"/>
    </row>
    <row r="186" spans="1:36" s="467" customFormat="1" ht="15" x14ac:dyDescent="0.25">
      <c r="A186" s="462"/>
      <c r="B186" s="462"/>
      <c r="C186" s="463"/>
      <c r="D186" s="662"/>
      <c r="E186" s="662"/>
      <c r="F186" s="662"/>
      <c r="G186" s="662"/>
      <c r="H186" s="662"/>
      <c r="I186" s="662"/>
      <c r="J186" s="662"/>
      <c r="K186" s="662"/>
      <c r="L186" s="663">
        <f t="shared" si="19"/>
        <v>0</v>
      </c>
      <c r="M186" s="662"/>
      <c r="N186" s="662"/>
      <c r="O186" s="663">
        <f t="shared" si="20"/>
        <v>0</v>
      </c>
      <c r="P186" s="662"/>
      <c r="Q186" s="464">
        <f>IF(ISBLANK($B186),0,VLOOKUP($B186,Listen!$A$2:$C$44,2,FALSE))</f>
        <v>0</v>
      </c>
      <c r="R186" s="464">
        <f>IF(ISBLANK($B186),0,VLOOKUP($B186,Listen!$A$2:$C$44,3,FALSE))</f>
        <v>0</v>
      </c>
      <c r="S186" s="465">
        <f t="shared" si="22"/>
        <v>0</v>
      </c>
      <c r="T186" s="465">
        <f t="shared" si="25"/>
        <v>0</v>
      </c>
      <c r="U186" s="465">
        <f t="shared" si="25"/>
        <v>0</v>
      </c>
      <c r="V186" s="465">
        <f t="shared" si="25"/>
        <v>0</v>
      </c>
      <c r="W186" s="465">
        <f t="shared" si="25"/>
        <v>0</v>
      </c>
      <c r="X186" s="465">
        <f t="shared" si="25"/>
        <v>0</v>
      </c>
      <c r="Y186" s="465">
        <f t="shared" si="25"/>
        <v>0</v>
      </c>
      <c r="Z186" s="663">
        <f t="shared" si="21"/>
        <v>0</v>
      </c>
      <c r="AA186" s="664">
        <f>IF(C186='Allgemeines+Zusammenfassung'!$B$11,SAV!$O186-SAV!$AB186,HLOOKUP('Allgemeines+Zusammenfassung'!$B$11-1,$AC$4:$AI$300,ROW(C186)-3,FALSE)-$AB186)</f>
        <v>0</v>
      </c>
      <c r="AB186" s="664">
        <f>HLOOKUP('Allgemeines+Zusammenfassung'!$B$11,$AC$4:$AI$300,ROW(C186)-3,FALSE)</f>
        <v>0</v>
      </c>
      <c r="AC186" s="663">
        <f t="shared" si="18"/>
        <v>0</v>
      </c>
      <c r="AD186" s="663">
        <f t="shared" si="24"/>
        <v>0</v>
      </c>
      <c r="AE186" s="663">
        <f t="shared" si="24"/>
        <v>0</v>
      </c>
      <c r="AF186" s="663">
        <f t="shared" si="24"/>
        <v>0</v>
      </c>
      <c r="AG186" s="663">
        <f t="shared" si="23"/>
        <v>0</v>
      </c>
      <c r="AH186" s="663">
        <f t="shared" si="23"/>
        <v>0</v>
      </c>
      <c r="AI186" s="663">
        <f t="shared" si="23"/>
        <v>0</v>
      </c>
      <c r="AJ186" s="469"/>
    </row>
    <row r="187" spans="1:36" s="467" customFormat="1" ht="15" x14ac:dyDescent="0.25">
      <c r="A187" s="462"/>
      <c r="B187" s="462"/>
      <c r="C187" s="463"/>
      <c r="D187" s="662"/>
      <c r="E187" s="662"/>
      <c r="F187" s="662"/>
      <c r="G187" s="662"/>
      <c r="H187" s="662"/>
      <c r="I187" s="662"/>
      <c r="J187" s="662"/>
      <c r="K187" s="662"/>
      <c r="L187" s="663">
        <f t="shared" si="19"/>
        <v>0</v>
      </c>
      <c r="M187" s="662"/>
      <c r="N187" s="662"/>
      <c r="O187" s="663">
        <f t="shared" si="20"/>
        <v>0</v>
      </c>
      <c r="P187" s="662"/>
      <c r="Q187" s="464">
        <f>IF(ISBLANK($B187),0,VLOOKUP($B187,Listen!$A$2:$C$44,2,FALSE))</f>
        <v>0</v>
      </c>
      <c r="R187" s="464">
        <f>IF(ISBLANK($B187),0,VLOOKUP($B187,Listen!$A$2:$C$44,3,FALSE))</f>
        <v>0</v>
      </c>
      <c r="S187" s="465">
        <f t="shared" si="22"/>
        <v>0</v>
      </c>
      <c r="T187" s="465">
        <f t="shared" si="25"/>
        <v>0</v>
      </c>
      <c r="U187" s="465">
        <f t="shared" si="25"/>
        <v>0</v>
      </c>
      <c r="V187" s="465">
        <f t="shared" si="25"/>
        <v>0</v>
      </c>
      <c r="W187" s="465">
        <f t="shared" si="25"/>
        <v>0</v>
      </c>
      <c r="X187" s="465">
        <f t="shared" si="25"/>
        <v>0</v>
      </c>
      <c r="Y187" s="465">
        <f t="shared" si="25"/>
        <v>0</v>
      </c>
      <c r="Z187" s="663">
        <f t="shared" si="21"/>
        <v>0</v>
      </c>
      <c r="AA187" s="664">
        <f>IF(C187='Allgemeines+Zusammenfassung'!$B$11,SAV!$O187-SAV!$AB187,HLOOKUP('Allgemeines+Zusammenfassung'!$B$11-1,$AC$4:$AI$300,ROW(C187)-3,FALSE)-$AB187)</f>
        <v>0</v>
      </c>
      <c r="AB187" s="664">
        <f>HLOOKUP('Allgemeines+Zusammenfassung'!$B$11,$AC$4:$AI$300,ROW(C187)-3,FALSE)</f>
        <v>0</v>
      </c>
      <c r="AC187" s="663">
        <f t="shared" si="18"/>
        <v>0</v>
      </c>
      <c r="AD187" s="663">
        <f t="shared" si="24"/>
        <v>0</v>
      </c>
      <c r="AE187" s="663">
        <f t="shared" si="24"/>
        <v>0</v>
      </c>
      <c r="AF187" s="663">
        <f t="shared" si="24"/>
        <v>0</v>
      </c>
      <c r="AG187" s="663">
        <f t="shared" si="23"/>
        <v>0</v>
      </c>
      <c r="AH187" s="663">
        <f t="shared" si="23"/>
        <v>0</v>
      </c>
      <c r="AI187" s="663">
        <f t="shared" si="23"/>
        <v>0</v>
      </c>
      <c r="AJ187" s="469"/>
    </row>
    <row r="188" spans="1:36" s="467" customFormat="1" ht="15" x14ac:dyDescent="0.25">
      <c r="A188" s="462"/>
      <c r="B188" s="462"/>
      <c r="C188" s="463"/>
      <c r="D188" s="662"/>
      <c r="E188" s="662"/>
      <c r="F188" s="662"/>
      <c r="G188" s="662"/>
      <c r="H188" s="662"/>
      <c r="I188" s="662"/>
      <c r="J188" s="662"/>
      <c r="K188" s="662"/>
      <c r="L188" s="663">
        <f t="shared" si="19"/>
        <v>0</v>
      </c>
      <c r="M188" s="662"/>
      <c r="N188" s="662"/>
      <c r="O188" s="663">
        <f t="shared" si="20"/>
        <v>0</v>
      </c>
      <c r="P188" s="662"/>
      <c r="Q188" s="464">
        <f>IF(ISBLANK($B188),0,VLOOKUP($B188,Listen!$A$2:$C$44,2,FALSE))</f>
        <v>0</v>
      </c>
      <c r="R188" s="464">
        <f>IF(ISBLANK($B188),0,VLOOKUP($B188,Listen!$A$2:$C$44,3,FALSE))</f>
        <v>0</v>
      </c>
      <c r="S188" s="465">
        <f t="shared" si="22"/>
        <v>0</v>
      </c>
      <c r="T188" s="465">
        <f t="shared" si="25"/>
        <v>0</v>
      </c>
      <c r="U188" s="465">
        <f t="shared" si="25"/>
        <v>0</v>
      </c>
      <c r="V188" s="465">
        <f t="shared" si="25"/>
        <v>0</v>
      </c>
      <c r="W188" s="465">
        <f t="shared" si="25"/>
        <v>0</v>
      </c>
      <c r="X188" s="465">
        <f t="shared" si="25"/>
        <v>0</v>
      </c>
      <c r="Y188" s="465">
        <f t="shared" si="25"/>
        <v>0</v>
      </c>
      <c r="Z188" s="663">
        <f t="shared" si="21"/>
        <v>0</v>
      </c>
      <c r="AA188" s="664">
        <f>IF(C188='Allgemeines+Zusammenfassung'!$B$11,SAV!$O188-SAV!$AB188,HLOOKUP('Allgemeines+Zusammenfassung'!$B$11-1,$AC$4:$AI$300,ROW(C188)-3,FALSE)-$AB188)</f>
        <v>0</v>
      </c>
      <c r="AB188" s="664">
        <f>HLOOKUP('Allgemeines+Zusammenfassung'!$B$11,$AC$4:$AI$300,ROW(C188)-3,FALSE)</f>
        <v>0</v>
      </c>
      <c r="AC188" s="663">
        <f t="shared" si="18"/>
        <v>0</v>
      </c>
      <c r="AD188" s="663">
        <f t="shared" si="24"/>
        <v>0</v>
      </c>
      <c r="AE188" s="663">
        <f t="shared" si="24"/>
        <v>0</v>
      </c>
      <c r="AF188" s="663">
        <f t="shared" si="24"/>
        <v>0</v>
      </c>
      <c r="AG188" s="663">
        <f t="shared" si="23"/>
        <v>0</v>
      </c>
      <c r="AH188" s="663">
        <f t="shared" si="23"/>
        <v>0</v>
      </c>
      <c r="AI188" s="663">
        <f t="shared" si="23"/>
        <v>0</v>
      </c>
      <c r="AJ188" s="469"/>
    </row>
    <row r="189" spans="1:36" ht="15" x14ac:dyDescent="0.25">
      <c r="A189" s="462"/>
      <c r="B189" s="462"/>
      <c r="C189" s="463"/>
      <c r="D189" s="662"/>
      <c r="E189" s="662"/>
      <c r="F189" s="662"/>
      <c r="G189" s="662"/>
      <c r="H189" s="662"/>
      <c r="I189" s="662"/>
      <c r="J189" s="662"/>
      <c r="K189" s="662"/>
      <c r="L189" s="663">
        <f t="shared" si="19"/>
        <v>0</v>
      </c>
      <c r="M189" s="662"/>
      <c r="N189" s="662"/>
      <c r="O189" s="663">
        <f t="shared" si="20"/>
        <v>0</v>
      </c>
      <c r="P189" s="662"/>
      <c r="Q189" s="464">
        <f>IF(ISBLANK($B189),0,VLOOKUP($B189,Listen!$A$2:$C$44,2,FALSE))</f>
        <v>0</v>
      </c>
      <c r="R189" s="464">
        <f>IF(ISBLANK($B189),0,VLOOKUP($B189,Listen!$A$2:$C$44,3,FALSE))</f>
        <v>0</v>
      </c>
      <c r="S189" s="465">
        <f t="shared" si="22"/>
        <v>0</v>
      </c>
      <c r="T189" s="465">
        <f t="shared" si="25"/>
        <v>0</v>
      </c>
      <c r="U189" s="465">
        <f t="shared" si="25"/>
        <v>0</v>
      </c>
      <c r="V189" s="465">
        <f t="shared" si="25"/>
        <v>0</v>
      </c>
      <c r="W189" s="465">
        <f t="shared" si="25"/>
        <v>0</v>
      </c>
      <c r="X189" s="465">
        <f t="shared" si="25"/>
        <v>0</v>
      </c>
      <c r="Y189" s="465">
        <f t="shared" si="25"/>
        <v>0</v>
      </c>
      <c r="Z189" s="663">
        <f t="shared" si="21"/>
        <v>0</v>
      </c>
      <c r="AA189" s="664">
        <f>IF(C189='Allgemeines+Zusammenfassung'!$B$11,SAV!$O189-SAV!$AB189,HLOOKUP('Allgemeines+Zusammenfassung'!$B$11-1,$AC$4:$AI$300,ROW(C189)-3,FALSE)-$AB189)</f>
        <v>0</v>
      </c>
      <c r="AB189" s="664">
        <f>HLOOKUP('Allgemeines+Zusammenfassung'!$B$11,$AC$4:$AI$300,ROW(C189)-3,FALSE)</f>
        <v>0</v>
      </c>
      <c r="AC189" s="663">
        <f t="shared" si="18"/>
        <v>0</v>
      </c>
      <c r="AD189" s="663">
        <f t="shared" si="24"/>
        <v>0</v>
      </c>
      <c r="AE189" s="663">
        <f t="shared" si="24"/>
        <v>0</v>
      </c>
      <c r="AF189" s="663">
        <f t="shared" si="24"/>
        <v>0</v>
      </c>
      <c r="AG189" s="663">
        <f t="shared" si="23"/>
        <v>0</v>
      </c>
      <c r="AH189" s="663">
        <f t="shared" si="23"/>
        <v>0</v>
      </c>
      <c r="AI189" s="663">
        <f t="shared" si="23"/>
        <v>0</v>
      </c>
      <c r="AJ189" s="426"/>
    </row>
    <row r="190" spans="1:36" ht="15" x14ac:dyDescent="0.25">
      <c r="A190" s="462"/>
      <c r="B190" s="462"/>
      <c r="C190" s="463"/>
      <c r="D190" s="662"/>
      <c r="E190" s="662"/>
      <c r="F190" s="662"/>
      <c r="G190" s="662"/>
      <c r="H190" s="662"/>
      <c r="I190" s="662"/>
      <c r="J190" s="662"/>
      <c r="K190" s="662"/>
      <c r="L190" s="663">
        <f t="shared" si="19"/>
        <v>0</v>
      </c>
      <c r="M190" s="662"/>
      <c r="N190" s="662"/>
      <c r="O190" s="663">
        <f t="shared" si="20"/>
        <v>0</v>
      </c>
      <c r="P190" s="662"/>
      <c r="Q190" s="464">
        <f>IF(ISBLANK($B190),0,VLOOKUP($B190,Listen!$A$2:$C$44,2,FALSE))</f>
        <v>0</v>
      </c>
      <c r="R190" s="464">
        <f>IF(ISBLANK($B190),0,VLOOKUP($B190,Listen!$A$2:$C$44,3,FALSE))</f>
        <v>0</v>
      </c>
      <c r="S190" s="465">
        <f t="shared" si="22"/>
        <v>0</v>
      </c>
      <c r="T190" s="465">
        <f t="shared" si="25"/>
        <v>0</v>
      </c>
      <c r="U190" s="465">
        <f t="shared" si="25"/>
        <v>0</v>
      </c>
      <c r="V190" s="465">
        <f t="shared" si="25"/>
        <v>0</v>
      </c>
      <c r="W190" s="465">
        <f t="shared" si="25"/>
        <v>0</v>
      </c>
      <c r="X190" s="465">
        <f t="shared" si="25"/>
        <v>0</v>
      </c>
      <c r="Y190" s="465">
        <f t="shared" si="25"/>
        <v>0</v>
      </c>
      <c r="Z190" s="663">
        <f t="shared" si="21"/>
        <v>0</v>
      </c>
      <c r="AA190" s="664">
        <f>IF(C190='Allgemeines+Zusammenfassung'!$B$11,SAV!$O190-SAV!$AB190,HLOOKUP('Allgemeines+Zusammenfassung'!$B$11-1,$AC$4:$AI$300,ROW(C190)-3,FALSE)-$AB190)</f>
        <v>0</v>
      </c>
      <c r="AB190" s="664">
        <f>HLOOKUP('Allgemeines+Zusammenfassung'!$B$11,$AC$4:$AI$300,ROW(C190)-3,FALSE)</f>
        <v>0</v>
      </c>
      <c r="AC190" s="663">
        <f t="shared" si="18"/>
        <v>0</v>
      </c>
      <c r="AD190" s="663">
        <f t="shared" si="24"/>
        <v>0</v>
      </c>
      <c r="AE190" s="663">
        <f t="shared" si="24"/>
        <v>0</v>
      </c>
      <c r="AF190" s="663">
        <f t="shared" si="24"/>
        <v>0</v>
      </c>
      <c r="AG190" s="663">
        <f t="shared" si="23"/>
        <v>0</v>
      </c>
      <c r="AH190" s="663">
        <f t="shared" si="23"/>
        <v>0</v>
      </c>
      <c r="AI190" s="663">
        <f t="shared" si="23"/>
        <v>0</v>
      </c>
      <c r="AJ190" s="426"/>
    </row>
    <row r="191" spans="1:36" ht="15" x14ac:dyDescent="0.25">
      <c r="A191" s="462"/>
      <c r="B191" s="462"/>
      <c r="C191" s="463"/>
      <c r="D191" s="662"/>
      <c r="E191" s="662"/>
      <c r="F191" s="662"/>
      <c r="G191" s="662"/>
      <c r="H191" s="662"/>
      <c r="I191" s="662"/>
      <c r="J191" s="662"/>
      <c r="K191" s="662"/>
      <c r="L191" s="663">
        <f t="shared" si="19"/>
        <v>0</v>
      </c>
      <c r="M191" s="662"/>
      <c r="N191" s="662"/>
      <c r="O191" s="663">
        <f t="shared" si="20"/>
        <v>0</v>
      </c>
      <c r="P191" s="662"/>
      <c r="Q191" s="464">
        <f>IF(ISBLANK($B191),0,VLOOKUP($B191,Listen!$A$2:$C$44,2,FALSE))</f>
        <v>0</v>
      </c>
      <c r="R191" s="464">
        <f>IF(ISBLANK($B191),0,VLOOKUP($B191,Listen!$A$2:$C$44,3,FALSE))</f>
        <v>0</v>
      </c>
      <c r="S191" s="465">
        <f t="shared" si="22"/>
        <v>0</v>
      </c>
      <c r="T191" s="465">
        <f t="shared" si="25"/>
        <v>0</v>
      </c>
      <c r="U191" s="465">
        <f t="shared" si="25"/>
        <v>0</v>
      </c>
      <c r="V191" s="465">
        <f t="shared" si="25"/>
        <v>0</v>
      </c>
      <c r="W191" s="465">
        <f t="shared" si="25"/>
        <v>0</v>
      </c>
      <c r="X191" s="465">
        <f t="shared" si="25"/>
        <v>0</v>
      </c>
      <c r="Y191" s="465">
        <f t="shared" si="25"/>
        <v>0</v>
      </c>
      <c r="Z191" s="663">
        <f t="shared" si="21"/>
        <v>0</v>
      </c>
      <c r="AA191" s="664">
        <f>IF(C191='Allgemeines+Zusammenfassung'!$B$11,SAV!$O191-SAV!$AB191,HLOOKUP('Allgemeines+Zusammenfassung'!$B$11-1,$AC$4:$AI$300,ROW(C191)-3,FALSE)-$AB191)</f>
        <v>0</v>
      </c>
      <c r="AB191" s="664">
        <f>HLOOKUP('Allgemeines+Zusammenfassung'!$B$11,$AC$4:$AI$300,ROW(C191)-3,FALSE)</f>
        <v>0</v>
      </c>
      <c r="AC191" s="663">
        <f t="shared" si="18"/>
        <v>0</v>
      </c>
      <c r="AD191" s="663">
        <f t="shared" si="24"/>
        <v>0</v>
      </c>
      <c r="AE191" s="663">
        <f t="shared" si="24"/>
        <v>0</v>
      </c>
      <c r="AF191" s="663">
        <f t="shared" si="24"/>
        <v>0</v>
      </c>
      <c r="AG191" s="663">
        <f t="shared" si="23"/>
        <v>0</v>
      </c>
      <c r="AH191" s="663">
        <f t="shared" si="23"/>
        <v>0</v>
      </c>
      <c r="AI191" s="663">
        <f t="shared" si="23"/>
        <v>0</v>
      </c>
      <c r="AJ191" s="426"/>
    </row>
    <row r="192" spans="1:36" ht="15" x14ac:dyDescent="0.25">
      <c r="A192" s="462"/>
      <c r="B192" s="462"/>
      <c r="C192" s="463"/>
      <c r="D192" s="662"/>
      <c r="E192" s="662"/>
      <c r="F192" s="662"/>
      <c r="G192" s="662"/>
      <c r="H192" s="662"/>
      <c r="I192" s="662"/>
      <c r="J192" s="662"/>
      <c r="K192" s="662"/>
      <c r="L192" s="663">
        <f t="shared" si="19"/>
        <v>0</v>
      </c>
      <c r="M192" s="662"/>
      <c r="N192" s="662"/>
      <c r="O192" s="663">
        <f t="shared" si="20"/>
        <v>0</v>
      </c>
      <c r="P192" s="662"/>
      <c r="Q192" s="464">
        <f>IF(ISBLANK($B192),0,VLOOKUP($B192,Listen!$A$2:$C$44,2,FALSE))</f>
        <v>0</v>
      </c>
      <c r="R192" s="464">
        <f>IF(ISBLANK($B192),0,VLOOKUP($B192,Listen!$A$2:$C$44,3,FALSE))</f>
        <v>0</v>
      </c>
      <c r="S192" s="465">
        <f t="shared" si="22"/>
        <v>0</v>
      </c>
      <c r="T192" s="465">
        <f t="shared" si="25"/>
        <v>0</v>
      </c>
      <c r="U192" s="465">
        <f t="shared" si="25"/>
        <v>0</v>
      </c>
      <c r="V192" s="465">
        <f t="shared" si="25"/>
        <v>0</v>
      </c>
      <c r="W192" s="465">
        <f t="shared" si="25"/>
        <v>0</v>
      </c>
      <c r="X192" s="465">
        <f t="shared" si="25"/>
        <v>0</v>
      </c>
      <c r="Y192" s="465">
        <f t="shared" si="25"/>
        <v>0</v>
      </c>
      <c r="Z192" s="663">
        <f t="shared" si="21"/>
        <v>0</v>
      </c>
      <c r="AA192" s="664">
        <f>IF(C192='Allgemeines+Zusammenfassung'!$B$11,SAV!$O192-SAV!$AB192,HLOOKUP('Allgemeines+Zusammenfassung'!$B$11-1,$AC$4:$AI$300,ROW(C192)-3,FALSE)-$AB192)</f>
        <v>0</v>
      </c>
      <c r="AB192" s="664">
        <f>HLOOKUP('Allgemeines+Zusammenfassung'!$B$11,$AC$4:$AI$300,ROW(C192)-3,FALSE)</f>
        <v>0</v>
      </c>
      <c r="AC192" s="663">
        <f t="shared" si="18"/>
        <v>0</v>
      </c>
      <c r="AD192" s="663">
        <f t="shared" si="24"/>
        <v>0</v>
      </c>
      <c r="AE192" s="663">
        <f t="shared" si="24"/>
        <v>0</v>
      </c>
      <c r="AF192" s="663">
        <f t="shared" si="24"/>
        <v>0</v>
      </c>
      <c r="AG192" s="663">
        <f t="shared" si="23"/>
        <v>0</v>
      </c>
      <c r="AH192" s="663">
        <f t="shared" si="23"/>
        <v>0</v>
      </c>
      <c r="AI192" s="663">
        <f t="shared" si="23"/>
        <v>0</v>
      </c>
      <c r="AJ192" s="426"/>
    </row>
    <row r="193" spans="1:36" ht="15" x14ac:dyDescent="0.25">
      <c r="A193" s="462"/>
      <c r="B193" s="462"/>
      <c r="C193" s="463"/>
      <c r="D193" s="662"/>
      <c r="E193" s="662"/>
      <c r="F193" s="662"/>
      <c r="G193" s="662"/>
      <c r="H193" s="662"/>
      <c r="I193" s="662"/>
      <c r="J193" s="662"/>
      <c r="K193" s="662"/>
      <c r="L193" s="663">
        <f t="shared" si="19"/>
        <v>0</v>
      </c>
      <c r="M193" s="662"/>
      <c r="N193" s="662"/>
      <c r="O193" s="663">
        <f t="shared" si="20"/>
        <v>0</v>
      </c>
      <c r="P193" s="662"/>
      <c r="Q193" s="464">
        <f>IF(ISBLANK($B193),0,VLOOKUP($B193,Listen!$A$2:$C$44,2,FALSE))</f>
        <v>0</v>
      </c>
      <c r="R193" s="464">
        <f>IF(ISBLANK($B193),0,VLOOKUP($B193,Listen!$A$2:$C$44,3,FALSE))</f>
        <v>0</v>
      </c>
      <c r="S193" s="465">
        <f t="shared" si="22"/>
        <v>0</v>
      </c>
      <c r="T193" s="465">
        <f t="shared" si="25"/>
        <v>0</v>
      </c>
      <c r="U193" s="465">
        <f t="shared" si="25"/>
        <v>0</v>
      </c>
      <c r="V193" s="465">
        <f t="shared" si="25"/>
        <v>0</v>
      </c>
      <c r="W193" s="465">
        <f t="shared" si="25"/>
        <v>0</v>
      </c>
      <c r="X193" s="465">
        <f t="shared" si="25"/>
        <v>0</v>
      </c>
      <c r="Y193" s="465">
        <f t="shared" si="25"/>
        <v>0</v>
      </c>
      <c r="Z193" s="663">
        <f t="shared" si="21"/>
        <v>0</v>
      </c>
      <c r="AA193" s="664">
        <f>IF(C193='Allgemeines+Zusammenfassung'!$B$11,SAV!$O193-SAV!$AB193,HLOOKUP('Allgemeines+Zusammenfassung'!$B$11-1,$AC$4:$AI$300,ROW(C193)-3,FALSE)-$AB193)</f>
        <v>0</v>
      </c>
      <c r="AB193" s="664">
        <f>HLOOKUP('Allgemeines+Zusammenfassung'!$B$11,$AC$4:$AI$300,ROW(C193)-3,FALSE)</f>
        <v>0</v>
      </c>
      <c r="AC193" s="663">
        <f t="shared" si="18"/>
        <v>0</v>
      </c>
      <c r="AD193" s="663">
        <f t="shared" si="24"/>
        <v>0</v>
      </c>
      <c r="AE193" s="663">
        <f t="shared" si="24"/>
        <v>0</v>
      </c>
      <c r="AF193" s="663">
        <f t="shared" si="24"/>
        <v>0</v>
      </c>
      <c r="AG193" s="663">
        <f t="shared" si="23"/>
        <v>0</v>
      </c>
      <c r="AH193" s="663">
        <f t="shared" si="23"/>
        <v>0</v>
      </c>
      <c r="AI193" s="663">
        <f t="shared" si="23"/>
        <v>0</v>
      </c>
      <c r="AJ193" s="426"/>
    </row>
    <row r="194" spans="1:36" ht="15" x14ac:dyDescent="0.25">
      <c r="A194" s="462"/>
      <c r="B194" s="462"/>
      <c r="C194" s="463"/>
      <c r="D194" s="662"/>
      <c r="E194" s="662"/>
      <c r="F194" s="662"/>
      <c r="G194" s="662"/>
      <c r="H194" s="662"/>
      <c r="I194" s="662"/>
      <c r="J194" s="662"/>
      <c r="K194" s="662"/>
      <c r="L194" s="663">
        <f t="shared" si="19"/>
        <v>0</v>
      </c>
      <c r="M194" s="662"/>
      <c r="N194" s="662"/>
      <c r="O194" s="663">
        <f t="shared" si="20"/>
        <v>0</v>
      </c>
      <c r="P194" s="662"/>
      <c r="Q194" s="464">
        <f>IF(ISBLANK($B194),0,VLOOKUP($B194,Listen!$A$2:$C$44,2,FALSE))</f>
        <v>0</v>
      </c>
      <c r="R194" s="464">
        <f>IF(ISBLANK($B194),0,VLOOKUP($B194,Listen!$A$2:$C$44,3,FALSE))</f>
        <v>0</v>
      </c>
      <c r="S194" s="465">
        <f t="shared" si="22"/>
        <v>0</v>
      </c>
      <c r="T194" s="465">
        <f t="shared" si="25"/>
        <v>0</v>
      </c>
      <c r="U194" s="465">
        <f t="shared" si="25"/>
        <v>0</v>
      </c>
      <c r="V194" s="465">
        <f t="shared" si="25"/>
        <v>0</v>
      </c>
      <c r="W194" s="465">
        <f t="shared" si="25"/>
        <v>0</v>
      </c>
      <c r="X194" s="465">
        <f t="shared" si="25"/>
        <v>0</v>
      </c>
      <c r="Y194" s="465">
        <f t="shared" si="25"/>
        <v>0</v>
      </c>
      <c r="Z194" s="663">
        <f t="shared" si="21"/>
        <v>0</v>
      </c>
      <c r="AA194" s="664">
        <f>IF(C194='Allgemeines+Zusammenfassung'!$B$11,SAV!$O194-SAV!$AB194,HLOOKUP('Allgemeines+Zusammenfassung'!$B$11-1,$AC$4:$AI$300,ROW(C194)-3,FALSE)-$AB194)</f>
        <v>0</v>
      </c>
      <c r="AB194" s="664">
        <f>HLOOKUP('Allgemeines+Zusammenfassung'!$B$11,$AC$4:$AI$300,ROW(C194)-3,FALSE)</f>
        <v>0</v>
      </c>
      <c r="AC194" s="663">
        <f t="shared" si="18"/>
        <v>0</v>
      </c>
      <c r="AD194" s="663">
        <f t="shared" si="24"/>
        <v>0</v>
      </c>
      <c r="AE194" s="663">
        <f t="shared" si="24"/>
        <v>0</v>
      </c>
      <c r="AF194" s="663">
        <f t="shared" si="24"/>
        <v>0</v>
      </c>
      <c r="AG194" s="663">
        <f t="shared" si="23"/>
        <v>0</v>
      </c>
      <c r="AH194" s="663">
        <f t="shared" si="23"/>
        <v>0</v>
      </c>
      <c r="AI194" s="663">
        <f t="shared" si="23"/>
        <v>0</v>
      </c>
      <c r="AJ194" s="426"/>
    </row>
    <row r="195" spans="1:36" ht="15" x14ac:dyDescent="0.25">
      <c r="A195" s="462"/>
      <c r="B195" s="462"/>
      <c r="C195" s="463"/>
      <c r="D195" s="662"/>
      <c r="E195" s="662"/>
      <c r="F195" s="662"/>
      <c r="G195" s="662"/>
      <c r="H195" s="662"/>
      <c r="I195" s="662"/>
      <c r="J195" s="662"/>
      <c r="K195" s="662"/>
      <c r="L195" s="663">
        <f t="shared" si="19"/>
        <v>0</v>
      </c>
      <c r="M195" s="662"/>
      <c r="N195" s="662"/>
      <c r="O195" s="663">
        <f t="shared" si="20"/>
        <v>0</v>
      </c>
      <c r="P195" s="662"/>
      <c r="Q195" s="464">
        <f>IF(ISBLANK($B195),0,VLOOKUP($B195,Listen!$A$2:$C$44,2,FALSE))</f>
        <v>0</v>
      </c>
      <c r="R195" s="464">
        <f>IF(ISBLANK($B195),0,VLOOKUP($B195,Listen!$A$2:$C$44,3,FALSE))</f>
        <v>0</v>
      </c>
      <c r="S195" s="465">
        <f t="shared" si="22"/>
        <v>0</v>
      </c>
      <c r="T195" s="465">
        <f t="shared" si="25"/>
        <v>0</v>
      </c>
      <c r="U195" s="465">
        <f t="shared" si="25"/>
        <v>0</v>
      </c>
      <c r="V195" s="465">
        <f t="shared" si="25"/>
        <v>0</v>
      </c>
      <c r="W195" s="465">
        <f t="shared" si="25"/>
        <v>0</v>
      </c>
      <c r="X195" s="465">
        <f t="shared" si="25"/>
        <v>0</v>
      </c>
      <c r="Y195" s="465">
        <f t="shared" si="25"/>
        <v>0</v>
      </c>
      <c r="Z195" s="663">
        <f t="shared" si="21"/>
        <v>0</v>
      </c>
      <c r="AA195" s="664">
        <f>IF(C195='Allgemeines+Zusammenfassung'!$B$11,SAV!$O195-SAV!$AB195,HLOOKUP('Allgemeines+Zusammenfassung'!$B$11-1,$AC$4:$AI$300,ROW(C195)-3,FALSE)-$AB195)</f>
        <v>0</v>
      </c>
      <c r="AB195" s="664">
        <f>HLOOKUP('Allgemeines+Zusammenfassung'!$B$11,$AC$4:$AI$300,ROW(C195)-3,FALSE)</f>
        <v>0</v>
      </c>
      <c r="AC195" s="663">
        <f t="shared" si="18"/>
        <v>0</v>
      </c>
      <c r="AD195" s="663">
        <f t="shared" si="24"/>
        <v>0</v>
      </c>
      <c r="AE195" s="663">
        <f t="shared" si="24"/>
        <v>0</v>
      </c>
      <c r="AF195" s="663">
        <f t="shared" si="24"/>
        <v>0</v>
      </c>
      <c r="AG195" s="663">
        <f t="shared" si="23"/>
        <v>0</v>
      </c>
      <c r="AH195" s="663">
        <f t="shared" si="23"/>
        <v>0</v>
      </c>
      <c r="AI195" s="663">
        <f t="shared" si="23"/>
        <v>0</v>
      </c>
      <c r="AJ195" s="426"/>
    </row>
    <row r="196" spans="1:36" ht="15" x14ac:dyDescent="0.25">
      <c r="A196" s="462"/>
      <c r="B196" s="462"/>
      <c r="C196" s="463"/>
      <c r="D196" s="662"/>
      <c r="E196" s="662"/>
      <c r="F196" s="662"/>
      <c r="G196" s="662"/>
      <c r="H196" s="662"/>
      <c r="I196" s="662"/>
      <c r="J196" s="662"/>
      <c r="K196" s="662"/>
      <c r="L196" s="663">
        <f t="shared" si="19"/>
        <v>0</v>
      </c>
      <c r="M196" s="662"/>
      <c r="N196" s="662"/>
      <c r="O196" s="663">
        <f t="shared" si="20"/>
        <v>0</v>
      </c>
      <c r="P196" s="662"/>
      <c r="Q196" s="464">
        <f>IF(ISBLANK($B196),0,VLOOKUP($B196,Listen!$A$2:$C$44,2,FALSE))</f>
        <v>0</v>
      </c>
      <c r="R196" s="464">
        <f>IF(ISBLANK($B196),0,VLOOKUP($B196,Listen!$A$2:$C$44,3,FALSE))</f>
        <v>0</v>
      </c>
      <c r="S196" s="465">
        <f t="shared" si="22"/>
        <v>0</v>
      </c>
      <c r="T196" s="465">
        <f t="shared" si="25"/>
        <v>0</v>
      </c>
      <c r="U196" s="465">
        <f t="shared" si="25"/>
        <v>0</v>
      </c>
      <c r="V196" s="465">
        <f t="shared" si="25"/>
        <v>0</v>
      </c>
      <c r="W196" s="465">
        <f t="shared" si="25"/>
        <v>0</v>
      </c>
      <c r="X196" s="465">
        <f t="shared" si="25"/>
        <v>0</v>
      </c>
      <c r="Y196" s="465">
        <f t="shared" si="25"/>
        <v>0</v>
      </c>
      <c r="Z196" s="663">
        <f t="shared" si="21"/>
        <v>0</v>
      </c>
      <c r="AA196" s="664">
        <f>IF(C196='Allgemeines+Zusammenfassung'!$B$11,SAV!$O196-SAV!$AB196,HLOOKUP('Allgemeines+Zusammenfassung'!$B$11-1,$AC$4:$AI$300,ROW(C196)-3,FALSE)-$AB196)</f>
        <v>0</v>
      </c>
      <c r="AB196" s="664">
        <f>HLOOKUP('Allgemeines+Zusammenfassung'!$B$11,$AC$4:$AI$300,ROW(C196)-3,FALSE)</f>
        <v>0</v>
      </c>
      <c r="AC196" s="663">
        <f t="shared" si="18"/>
        <v>0</v>
      </c>
      <c r="AD196" s="663">
        <f t="shared" si="24"/>
        <v>0</v>
      </c>
      <c r="AE196" s="663">
        <f t="shared" si="24"/>
        <v>0</v>
      </c>
      <c r="AF196" s="663">
        <f t="shared" si="24"/>
        <v>0</v>
      </c>
      <c r="AG196" s="663">
        <f t="shared" si="23"/>
        <v>0</v>
      </c>
      <c r="AH196" s="663">
        <f t="shared" si="23"/>
        <v>0</v>
      </c>
      <c r="AI196" s="663">
        <f t="shared" si="23"/>
        <v>0</v>
      </c>
      <c r="AJ196" s="426"/>
    </row>
    <row r="197" spans="1:36" ht="15" x14ac:dyDescent="0.25">
      <c r="A197" s="462"/>
      <c r="B197" s="462"/>
      <c r="C197" s="463"/>
      <c r="D197" s="662"/>
      <c r="E197" s="662"/>
      <c r="F197" s="662"/>
      <c r="G197" s="662"/>
      <c r="H197" s="662"/>
      <c r="I197" s="662"/>
      <c r="J197" s="662"/>
      <c r="K197" s="662"/>
      <c r="L197" s="663">
        <f t="shared" si="19"/>
        <v>0</v>
      </c>
      <c r="M197" s="662"/>
      <c r="N197" s="662"/>
      <c r="O197" s="663">
        <f t="shared" si="20"/>
        <v>0</v>
      </c>
      <c r="P197" s="662"/>
      <c r="Q197" s="464">
        <f>IF(ISBLANK($B197),0,VLOOKUP($B197,Listen!$A$2:$C$44,2,FALSE))</f>
        <v>0</v>
      </c>
      <c r="R197" s="464">
        <f>IF(ISBLANK($B197),0,VLOOKUP($B197,Listen!$A$2:$C$44,3,FALSE))</f>
        <v>0</v>
      </c>
      <c r="S197" s="465">
        <f t="shared" si="22"/>
        <v>0</v>
      </c>
      <c r="T197" s="465">
        <f t="shared" si="25"/>
        <v>0</v>
      </c>
      <c r="U197" s="465">
        <f t="shared" si="25"/>
        <v>0</v>
      </c>
      <c r="V197" s="465">
        <f t="shared" si="25"/>
        <v>0</v>
      </c>
      <c r="W197" s="465">
        <f t="shared" si="25"/>
        <v>0</v>
      </c>
      <c r="X197" s="465">
        <f t="shared" si="25"/>
        <v>0</v>
      </c>
      <c r="Y197" s="465">
        <f t="shared" si="25"/>
        <v>0</v>
      </c>
      <c r="Z197" s="663">
        <f t="shared" si="21"/>
        <v>0</v>
      </c>
      <c r="AA197" s="664">
        <f>IF(C197='Allgemeines+Zusammenfassung'!$B$11,SAV!$O197-SAV!$AB197,HLOOKUP('Allgemeines+Zusammenfassung'!$B$11-1,$AC$4:$AI$300,ROW(C197)-3,FALSE)-$AB197)</f>
        <v>0</v>
      </c>
      <c r="AB197" s="664">
        <f>HLOOKUP('Allgemeines+Zusammenfassung'!$B$11,$AC$4:$AI$300,ROW(C197)-3,FALSE)</f>
        <v>0</v>
      </c>
      <c r="AC197" s="663">
        <f t="shared" ref="AC197:AC260" si="26">IF(OR($C197=0,$O197=0),0,IF($C197&lt;=AC$4,$O197-$O197/S197*(AC$4-$C197+1),0))</f>
        <v>0</v>
      </c>
      <c r="AD197" s="663">
        <f t="shared" si="24"/>
        <v>0</v>
      </c>
      <c r="AE197" s="663">
        <f t="shared" si="24"/>
        <v>0</v>
      </c>
      <c r="AF197" s="663">
        <f t="shared" si="24"/>
        <v>0</v>
      </c>
      <c r="AG197" s="663">
        <f t="shared" si="23"/>
        <v>0</v>
      </c>
      <c r="AH197" s="663">
        <f t="shared" si="23"/>
        <v>0</v>
      </c>
      <c r="AI197" s="663">
        <f t="shared" si="23"/>
        <v>0</v>
      </c>
      <c r="AJ197" s="426"/>
    </row>
    <row r="198" spans="1:36" ht="15" x14ac:dyDescent="0.25">
      <c r="A198" s="462"/>
      <c r="B198" s="462"/>
      <c r="C198" s="463"/>
      <c r="D198" s="662"/>
      <c r="E198" s="662"/>
      <c r="F198" s="662"/>
      <c r="G198" s="662"/>
      <c r="H198" s="662"/>
      <c r="I198" s="662"/>
      <c r="J198" s="662"/>
      <c r="K198" s="662"/>
      <c r="L198" s="663">
        <f t="shared" ref="L198:L261" si="27">SUM(D198,E198,G198,H198,J198)-SUM(F198,I198,K198)</f>
        <v>0</v>
      </c>
      <c r="M198" s="662"/>
      <c r="N198" s="662"/>
      <c r="O198" s="663">
        <f t="shared" ref="O198:O261" si="28">L198-M198-N198</f>
        <v>0</v>
      </c>
      <c r="P198" s="662"/>
      <c r="Q198" s="464">
        <f>IF(ISBLANK($B198),0,VLOOKUP($B198,Listen!$A$2:$C$44,2,FALSE))</f>
        <v>0</v>
      </c>
      <c r="R198" s="464">
        <f>IF(ISBLANK($B198),0,VLOOKUP($B198,Listen!$A$2:$C$44,3,FALSE))</f>
        <v>0</v>
      </c>
      <c r="S198" s="465">
        <f t="shared" si="22"/>
        <v>0</v>
      </c>
      <c r="T198" s="465">
        <f t="shared" si="25"/>
        <v>0</v>
      </c>
      <c r="U198" s="465">
        <f t="shared" si="25"/>
        <v>0</v>
      </c>
      <c r="V198" s="465">
        <f t="shared" si="25"/>
        <v>0</v>
      </c>
      <c r="W198" s="465">
        <f t="shared" si="25"/>
        <v>0</v>
      </c>
      <c r="X198" s="465">
        <f t="shared" si="25"/>
        <v>0</v>
      </c>
      <c r="Y198" s="465">
        <f t="shared" si="25"/>
        <v>0</v>
      </c>
      <c r="Z198" s="663">
        <f t="shared" ref="Z198:Z261" si="29">AB198+AA198</f>
        <v>0</v>
      </c>
      <c r="AA198" s="664">
        <f>IF(C198='Allgemeines+Zusammenfassung'!$B$11,SAV!$O198-SAV!$AB198,HLOOKUP('Allgemeines+Zusammenfassung'!$B$11-1,$AC$4:$AI$300,ROW(C198)-3,FALSE)-$AB198)</f>
        <v>0</v>
      </c>
      <c r="AB198" s="664">
        <f>HLOOKUP('Allgemeines+Zusammenfassung'!$B$11,$AC$4:$AI$300,ROW(C198)-3,FALSE)</f>
        <v>0</v>
      </c>
      <c r="AC198" s="663">
        <f t="shared" si="26"/>
        <v>0</v>
      </c>
      <c r="AD198" s="663">
        <f t="shared" si="24"/>
        <v>0</v>
      </c>
      <c r="AE198" s="663">
        <f t="shared" si="24"/>
        <v>0</v>
      </c>
      <c r="AF198" s="663">
        <f t="shared" si="24"/>
        <v>0</v>
      </c>
      <c r="AG198" s="663">
        <f t="shared" si="23"/>
        <v>0</v>
      </c>
      <c r="AH198" s="663">
        <f t="shared" si="23"/>
        <v>0</v>
      </c>
      <c r="AI198" s="663">
        <f t="shared" si="23"/>
        <v>0</v>
      </c>
      <c r="AJ198" s="426"/>
    </row>
    <row r="199" spans="1:36" ht="15" x14ac:dyDescent="0.25">
      <c r="A199" s="462"/>
      <c r="B199" s="462"/>
      <c r="C199" s="463"/>
      <c r="D199" s="662"/>
      <c r="E199" s="662"/>
      <c r="F199" s="662"/>
      <c r="G199" s="662"/>
      <c r="H199" s="662"/>
      <c r="I199" s="662"/>
      <c r="J199" s="662"/>
      <c r="K199" s="662"/>
      <c r="L199" s="663">
        <f t="shared" si="27"/>
        <v>0</v>
      </c>
      <c r="M199" s="662"/>
      <c r="N199" s="662"/>
      <c r="O199" s="663">
        <f t="shared" si="28"/>
        <v>0</v>
      </c>
      <c r="P199" s="662"/>
      <c r="Q199" s="464">
        <f>IF(ISBLANK($B199),0,VLOOKUP($B199,Listen!$A$2:$C$44,2,FALSE))</f>
        <v>0</v>
      </c>
      <c r="R199" s="464">
        <f>IF(ISBLANK($B199),0,VLOOKUP($B199,Listen!$A$2:$C$44,3,FALSE))</f>
        <v>0</v>
      </c>
      <c r="S199" s="465">
        <f t="shared" si="22"/>
        <v>0</v>
      </c>
      <c r="T199" s="465">
        <f t="shared" si="25"/>
        <v>0</v>
      </c>
      <c r="U199" s="465">
        <f t="shared" si="25"/>
        <v>0</v>
      </c>
      <c r="V199" s="465">
        <f t="shared" si="25"/>
        <v>0</v>
      </c>
      <c r="W199" s="465">
        <f t="shared" si="25"/>
        <v>0</v>
      </c>
      <c r="X199" s="465">
        <f t="shared" si="25"/>
        <v>0</v>
      </c>
      <c r="Y199" s="465">
        <f t="shared" si="25"/>
        <v>0</v>
      </c>
      <c r="Z199" s="663">
        <f t="shared" si="29"/>
        <v>0</v>
      </c>
      <c r="AA199" s="664">
        <f>IF(C199='Allgemeines+Zusammenfassung'!$B$11,SAV!$O199-SAV!$AB199,HLOOKUP('Allgemeines+Zusammenfassung'!$B$11-1,$AC$4:$AI$300,ROW(C199)-3,FALSE)-$AB199)</f>
        <v>0</v>
      </c>
      <c r="AB199" s="664">
        <f>HLOOKUP('Allgemeines+Zusammenfassung'!$B$11,$AC$4:$AI$300,ROW(C199)-3,FALSE)</f>
        <v>0</v>
      </c>
      <c r="AC199" s="663">
        <f t="shared" si="26"/>
        <v>0</v>
      </c>
      <c r="AD199" s="663">
        <f t="shared" si="24"/>
        <v>0</v>
      </c>
      <c r="AE199" s="663">
        <f t="shared" si="24"/>
        <v>0</v>
      </c>
      <c r="AF199" s="663">
        <f t="shared" si="24"/>
        <v>0</v>
      </c>
      <c r="AG199" s="663">
        <f t="shared" si="23"/>
        <v>0</v>
      </c>
      <c r="AH199" s="663">
        <f t="shared" si="23"/>
        <v>0</v>
      </c>
      <c r="AI199" s="663">
        <f t="shared" si="23"/>
        <v>0</v>
      </c>
      <c r="AJ199" s="426"/>
    </row>
    <row r="200" spans="1:36" ht="15" x14ac:dyDescent="0.25">
      <c r="A200" s="462"/>
      <c r="B200" s="462"/>
      <c r="C200" s="463"/>
      <c r="D200" s="662"/>
      <c r="E200" s="662"/>
      <c r="F200" s="662"/>
      <c r="G200" s="662"/>
      <c r="H200" s="662"/>
      <c r="I200" s="662"/>
      <c r="J200" s="662"/>
      <c r="K200" s="662"/>
      <c r="L200" s="663">
        <f t="shared" si="27"/>
        <v>0</v>
      </c>
      <c r="M200" s="662"/>
      <c r="N200" s="662"/>
      <c r="O200" s="663">
        <f t="shared" si="28"/>
        <v>0</v>
      </c>
      <c r="P200" s="662"/>
      <c r="Q200" s="464">
        <f>IF(ISBLANK($B200),0,VLOOKUP($B200,Listen!$A$2:$C$44,2,FALSE))</f>
        <v>0</v>
      </c>
      <c r="R200" s="464">
        <f>IF(ISBLANK($B200),0,VLOOKUP($B200,Listen!$A$2:$C$44,3,FALSE))</f>
        <v>0</v>
      </c>
      <c r="S200" s="465">
        <f t="shared" si="22"/>
        <v>0</v>
      </c>
      <c r="T200" s="465">
        <f t="shared" si="25"/>
        <v>0</v>
      </c>
      <c r="U200" s="465">
        <f t="shared" si="25"/>
        <v>0</v>
      </c>
      <c r="V200" s="465">
        <f t="shared" si="25"/>
        <v>0</v>
      </c>
      <c r="W200" s="465">
        <f t="shared" si="25"/>
        <v>0</v>
      </c>
      <c r="X200" s="465">
        <f t="shared" si="25"/>
        <v>0</v>
      </c>
      <c r="Y200" s="465">
        <f t="shared" si="25"/>
        <v>0</v>
      </c>
      <c r="Z200" s="663">
        <f t="shared" si="29"/>
        <v>0</v>
      </c>
      <c r="AA200" s="664">
        <f>IF(C200='Allgemeines+Zusammenfassung'!$B$11,SAV!$O200-SAV!$AB200,HLOOKUP('Allgemeines+Zusammenfassung'!$B$11-1,$AC$4:$AI$300,ROW(C200)-3,FALSE)-$AB200)</f>
        <v>0</v>
      </c>
      <c r="AB200" s="664">
        <f>HLOOKUP('Allgemeines+Zusammenfassung'!$B$11,$AC$4:$AI$300,ROW(C200)-3,FALSE)</f>
        <v>0</v>
      </c>
      <c r="AC200" s="663">
        <f t="shared" si="26"/>
        <v>0</v>
      </c>
      <c r="AD200" s="663">
        <f t="shared" si="24"/>
        <v>0</v>
      </c>
      <c r="AE200" s="663">
        <f t="shared" si="24"/>
        <v>0</v>
      </c>
      <c r="AF200" s="663">
        <f t="shared" si="24"/>
        <v>0</v>
      </c>
      <c r="AG200" s="663">
        <f t="shared" si="23"/>
        <v>0</v>
      </c>
      <c r="AH200" s="663">
        <f t="shared" si="23"/>
        <v>0</v>
      </c>
      <c r="AI200" s="663">
        <f t="shared" si="23"/>
        <v>0</v>
      </c>
      <c r="AJ200" s="426"/>
    </row>
    <row r="201" spans="1:36" ht="15" x14ac:dyDescent="0.25">
      <c r="A201" s="462"/>
      <c r="B201" s="462"/>
      <c r="C201" s="463"/>
      <c r="D201" s="662"/>
      <c r="E201" s="662"/>
      <c r="F201" s="662"/>
      <c r="G201" s="662"/>
      <c r="H201" s="662"/>
      <c r="I201" s="662"/>
      <c r="J201" s="662"/>
      <c r="K201" s="662"/>
      <c r="L201" s="663">
        <f t="shared" si="27"/>
        <v>0</v>
      </c>
      <c r="M201" s="662"/>
      <c r="N201" s="662"/>
      <c r="O201" s="663">
        <f t="shared" si="28"/>
        <v>0</v>
      </c>
      <c r="P201" s="662"/>
      <c r="Q201" s="464">
        <f>IF(ISBLANK($B201),0,VLOOKUP($B201,Listen!$A$2:$C$44,2,FALSE))</f>
        <v>0</v>
      </c>
      <c r="R201" s="464">
        <f>IF(ISBLANK($B201),0,VLOOKUP($B201,Listen!$A$2:$C$44,3,FALSE))</f>
        <v>0</v>
      </c>
      <c r="S201" s="465">
        <f t="shared" si="22"/>
        <v>0</v>
      </c>
      <c r="T201" s="465">
        <f t="shared" si="25"/>
        <v>0</v>
      </c>
      <c r="U201" s="465">
        <f t="shared" si="25"/>
        <v>0</v>
      </c>
      <c r="V201" s="465">
        <f t="shared" si="25"/>
        <v>0</v>
      </c>
      <c r="W201" s="465">
        <f t="shared" si="25"/>
        <v>0</v>
      </c>
      <c r="X201" s="465">
        <f t="shared" si="25"/>
        <v>0</v>
      </c>
      <c r="Y201" s="465">
        <f t="shared" ref="T201:Y244" si="30">$Q201</f>
        <v>0</v>
      </c>
      <c r="Z201" s="663">
        <f t="shared" si="29"/>
        <v>0</v>
      </c>
      <c r="AA201" s="664">
        <f>IF(C201='Allgemeines+Zusammenfassung'!$B$11,SAV!$O201-SAV!$AB201,HLOOKUP('Allgemeines+Zusammenfassung'!$B$11-1,$AC$4:$AI$300,ROW(C201)-3,FALSE)-$AB201)</f>
        <v>0</v>
      </c>
      <c r="AB201" s="664">
        <f>HLOOKUP('Allgemeines+Zusammenfassung'!$B$11,$AC$4:$AI$300,ROW(C201)-3,FALSE)</f>
        <v>0</v>
      </c>
      <c r="AC201" s="663">
        <f t="shared" si="26"/>
        <v>0</v>
      </c>
      <c r="AD201" s="663">
        <f t="shared" si="24"/>
        <v>0</v>
      </c>
      <c r="AE201" s="663">
        <f t="shared" si="24"/>
        <v>0</v>
      </c>
      <c r="AF201" s="663">
        <f t="shared" si="24"/>
        <v>0</v>
      </c>
      <c r="AG201" s="663">
        <f t="shared" si="23"/>
        <v>0</v>
      </c>
      <c r="AH201" s="663">
        <f t="shared" si="23"/>
        <v>0</v>
      </c>
      <c r="AI201" s="663">
        <f t="shared" si="23"/>
        <v>0</v>
      </c>
      <c r="AJ201" s="426"/>
    </row>
    <row r="202" spans="1:36" ht="15" x14ac:dyDescent="0.25">
      <c r="A202" s="462"/>
      <c r="B202" s="462"/>
      <c r="C202" s="463"/>
      <c r="D202" s="662"/>
      <c r="E202" s="662"/>
      <c r="F202" s="662"/>
      <c r="G202" s="662"/>
      <c r="H202" s="662"/>
      <c r="I202" s="662"/>
      <c r="J202" s="662"/>
      <c r="K202" s="662"/>
      <c r="L202" s="663">
        <f t="shared" si="27"/>
        <v>0</v>
      </c>
      <c r="M202" s="662"/>
      <c r="N202" s="662"/>
      <c r="O202" s="663">
        <f t="shared" si="28"/>
        <v>0</v>
      </c>
      <c r="P202" s="662"/>
      <c r="Q202" s="464">
        <f>IF(ISBLANK($B202),0,VLOOKUP($B202,Listen!$A$2:$C$44,2,FALSE))</f>
        <v>0</v>
      </c>
      <c r="R202" s="464">
        <f>IF(ISBLANK($B202),0,VLOOKUP($B202,Listen!$A$2:$C$44,3,FALSE))</f>
        <v>0</v>
      </c>
      <c r="S202" s="465">
        <f t="shared" si="22"/>
        <v>0</v>
      </c>
      <c r="T202" s="465">
        <f t="shared" si="30"/>
        <v>0</v>
      </c>
      <c r="U202" s="465">
        <f t="shared" si="30"/>
        <v>0</v>
      </c>
      <c r="V202" s="465">
        <f t="shared" si="30"/>
        <v>0</v>
      </c>
      <c r="W202" s="465">
        <f t="shared" si="30"/>
        <v>0</v>
      </c>
      <c r="X202" s="465">
        <f t="shared" si="30"/>
        <v>0</v>
      </c>
      <c r="Y202" s="465">
        <f t="shared" si="30"/>
        <v>0</v>
      </c>
      <c r="Z202" s="663">
        <f t="shared" si="29"/>
        <v>0</v>
      </c>
      <c r="AA202" s="664">
        <f>IF(C202='Allgemeines+Zusammenfassung'!$B$11,SAV!$O202-SAV!$AB202,HLOOKUP('Allgemeines+Zusammenfassung'!$B$11-1,$AC$4:$AI$300,ROW(C202)-3,FALSE)-$AB202)</f>
        <v>0</v>
      </c>
      <c r="AB202" s="664">
        <f>HLOOKUP('Allgemeines+Zusammenfassung'!$B$11,$AC$4:$AI$300,ROW(C202)-3,FALSE)</f>
        <v>0</v>
      </c>
      <c r="AC202" s="663">
        <f t="shared" si="26"/>
        <v>0</v>
      </c>
      <c r="AD202" s="663">
        <f t="shared" si="24"/>
        <v>0</v>
      </c>
      <c r="AE202" s="663">
        <f t="shared" si="24"/>
        <v>0</v>
      </c>
      <c r="AF202" s="663">
        <f t="shared" si="24"/>
        <v>0</v>
      </c>
      <c r="AG202" s="663">
        <f t="shared" si="23"/>
        <v>0</v>
      </c>
      <c r="AH202" s="663">
        <f t="shared" si="23"/>
        <v>0</v>
      </c>
      <c r="AI202" s="663">
        <f t="shared" si="23"/>
        <v>0</v>
      </c>
      <c r="AJ202" s="426"/>
    </row>
    <row r="203" spans="1:36" ht="15" x14ac:dyDescent="0.25">
      <c r="A203" s="462"/>
      <c r="B203" s="462"/>
      <c r="C203" s="463"/>
      <c r="D203" s="662"/>
      <c r="E203" s="662"/>
      <c r="F203" s="662"/>
      <c r="G203" s="662"/>
      <c r="H203" s="662"/>
      <c r="I203" s="662"/>
      <c r="J203" s="662"/>
      <c r="K203" s="662"/>
      <c r="L203" s="663">
        <f t="shared" si="27"/>
        <v>0</v>
      </c>
      <c r="M203" s="662"/>
      <c r="N203" s="662"/>
      <c r="O203" s="663">
        <f t="shared" si="28"/>
        <v>0</v>
      </c>
      <c r="P203" s="662"/>
      <c r="Q203" s="464">
        <f>IF(ISBLANK($B203),0,VLOOKUP($B203,Listen!$A$2:$C$44,2,FALSE))</f>
        <v>0</v>
      </c>
      <c r="R203" s="464">
        <f>IF(ISBLANK($B203),0,VLOOKUP($B203,Listen!$A$2:$C$44,3,FALSE))</f>
        <v>0</v>
      </c>
      <c r="S203" s="465">
        <f t="shared" ref="S203:S266" si="31">$Q203</f>
        <v>0</v>
      </c>
      <c r="T203" s="465">
        <f t="shared" si="30"/>
        <v>0</v>
      </c>
      <c r="U203" s="465">
        <f t="shared" si="30"/>
        <v>0</v>
      </c>
      <c r="V203" s="465">
        <f t="shared" si="30"/>
        <v>0</v>
      </c>
      <c r="W203" s="465">
        <f t="shared" si="30"/>
        <v>0</v>
      </c>
      <c r="X203" s="465">
        <f t="shared" si="30"/>
        <v>0</v>
      </c>
      <c r="Y203" s="465">
        <f t="shared" si="30"/>
        <v>0</v>
      </c>
      <c r="Z203" s="663">
        <f t="shared" si="29"/>
        <v>0</v>
      </c>
      <c r="AA203" s="664">
        <f>IF(C203='Allgemeines+Zusammenfassung'!$B$11,SAV!$O203-SAV!$AB203,HLOOKUP('Allgemeines+Zusammenfassung'!$B$11-1,$AC$4:$AI$300,ROW(C203)-3,FALSE)-$AB203)</f>
        <v>0</v>
      </c>
      <c r="AB203" s="664">
        <f>HLOOKUP('Allgemeines+Zusammenfassung'!$B$11,$AC$4:$AI$300,ROW(C203)-3,FALSE)</f>
        <v>0</v>
      </c>
      <c r="AC203" s="663">
        <f t="shared" si="26"/>
        <v>0</v>
      </c>
      <c r="AD203" s="663">
        <f t="shared" si="24"/>
        <v>0</v>
      </c>
      <c r="AE203" s="663">
        <f t="shared" si="24"/>
        <v>0</v>
      </c>
      <c r="AF203" s="663">
        <f t="shared" si="24"/>
        <v>0</v>
      </c>
      <c r="AG203" s="663">
        <f t="shared" si="23"/>
        <v>0</v>
      </c>
      <c r="AH203" s="663">
        <f t="shared" si="23"/>
        <v>0</v>
      </c>
      <c r="AI203" s="663">
        <f t="shared" si="23"/>
        <v>0</v>
      </c>
      <c r="AJ203" s="426"/>
    </row>
    <row r="204" spans="1:36" ht="15" x14ac:dyDescent="0.25">
      <c r="A204" s="462"/>
      <c r="B204" s="462"/>
      <c r="C204" s="463"/>
      <c r="D204" s="662"/>
      <c r="E204" s="662"/>
      <c r="F204" s="662"/>
      <c r="G204" s="662"/>
      <c r="H204" s="662"/>
      <c r="I204" s="662"/>
      <c r="J204" s="662"/>
      <c r="K204" s="662"/>
      <c r="L204" s="663">
        <f t="shared" si="27"/>
        <v>0</v>
      </c>
      <c r="M204" s="662"/>
      <c r="N204" s="662"/>
      <c r="O204" s="663">
        <f t="shared" si="28"/>
        <v>0</v>
      </c>
      <c r="P204" s="662"/>
      <c r="Q204" s="464">
        <f>IF(ISBLANK($B204),0,VLOOKUP($B204,Listen!$A$2:$C$44,2,FALSE))</f>
        <v>0</v>
      </c>
      <c r="R204" s="464">
        <f>IF(ISBLANK($B204),0,VLOOKUP($B204,Listen!$A$2:$C$44,3,FALSE))</f>
        <v>0</v>
      </c>
      <c r="S204" s="465">
        <f t="shared" si="31"/>
        <v>0</v>
      </c>
      <c r="T204" s="465">
        <f t="shared" si="30"/>
        <v>0</v>
      </c>
      <c r="U204" s="465">
        <f t="shared" si="30"/>
        <v>0</v>
      </c>
      <c r="V204" s="465">
        <f t="shared" si="30"/>
        <v>0</v>
      </c>
      <c r="W204" s="465">
        <f t="shared" si="30"/>
        <v>0</v>
      </c>
      <c r="X204" s="465">
        <f t="shared" si="30"/>
        <v>0</v>
      </c>
      <c r="Y204" s="465">
        <f t="shared" si="30"/>
        <v>0</v>
      </c>
      <c r="Z204" s="663">
        <f t="shared" si="29"/>
        <v>0</v>
      </c>
      <c r="AA204" s="664">
        <f>IF(C204='Allgemeines+Zusammenfassung'!$B$11,SAV!$O204-SAV!$AB204,HLOOKUP('Allgemeines+Zusammenfassung'!$B$11-1,$AC$4:$AI$300,ROW(C204)-3,FALSE)-$AB204)</f>
        <v>0</v>
      </c>
      <c r="AB204" s="664">
        <f>HLOOKUP('Allgemeines+Zusammenfassung'!$B$11,$AC$4:$AI$300,ROW(C204)-3,FALSE)</f>
        <v>0</v>
      </c>
      <c r="AC204" s="663">
        <f t="shared" si="26"/>
        <v>0</v>
      </c>
      <c r="AD204" s="663">
        <f t="shared" si="24"/>
        <v>0</v>
      </c>
      <c r="AE204" s="663">
        <f t="shared" si="24"/>
        <v>0</v>
      </c>
      <c r="AF204" s="663">
        <f t="shared" si="24"/>
        <v>0</v>
      </c>
      <c r="AG204" s="663">
        <f t="shared" si="23"/>
        <v>0</v>
      </c>
      <c r="AH204" s="663">
        <f t="shared" si="23"/>
        <v>0</v>
      </c>
      <c r="AI204" s="663">
        <f t="shared" si="23"/>
        <v>0</v>
      </c>
      <c r="AJ204" s="426"/>
    </row>
    <row r="205" spans="1:36" ht="15" x14ac:dyDescent="0.25">
      <c r="A205" s="462"/>
      <c r="B205" s="462"/>
      <c r="C205" s="463"/>
      <c r="D205" s="662"/>
      <c r="E205" s="662"/>
      <c r="F205" s="662"/>
      <c r="G205" s="662"/>
      <c r="H205" s="662"/>
      <c r="I205" s="662"/>
      <c r="J205" s="662"/>
      <c r="K205" s="662"/>
      <c r="L205" s="663">
        <f t="shared" si="27"/>
        <v>0</v>
      </c>
      <c r="M205" s="662"/>
      <c r="N205" s="662"/>
      <c r="O205" s="663">
        <f t="shared" si="28"/>
        <v>0</v>
      </c>
      <c r="P205" s="662"/>
      <c r="Q205" s="464">
        <f>IF(ISBLANK($B205),0,VLOOKUP($B205,Listen!$A$2:$C$44,2,FALSE))</f>
        <v>0</v>
      </c>
      <c r="R205" s="464">
        <f>IF(ISBLANK($B205),0,VLOOKUP($B205,Listen!$A$2:$C$44,3,FALSE))</f>
        <v>0</v>
      </c>
      <c r="S205" s="465">
        <f t="shared" si="31"/>
        <v>0</v>
      </c>
      <c r="T205" s="465">
        <f t="shared" si="30"/>
        <v>0</v>
      </c>
      <c r="U205" s="465">
        <f t="shared" si="30"/>
        <v>0</v>
      </c>
      <c r="V205" s="465">
        <f t="shared" si="30"/>
        <v>0</v>
      </c>
      <c r="W205" s="465">
        <f t="shared" si="30"/>
        <v>0</v>
      </c>
      <c r="X205" s="465">
        <f t="shared" si="30"/>
        <v>0</v>
      </c>
      <c r="Y205" s="465">
        <f t="shared" si="30"/>
        <v>0</v>
      </c>
      <c r="Z205" s="663">
        <f t="shared" si="29"/>
        <v>0</v>
      </c>
      <c r="AA205" s="664">
        <f>IF(C205='Allgemeines+Zusammenfassung'!$B$11,SAV!$O205-SAV!$AB205,HLOOKUP('Allgemeines+Zusammenfassung'!$B$11-1,$AC$4:$AI$300,ROW(C205)-3,FALSE)-$AB205)</f>
        <v>0</v>
      </c>
      <c r="AB205" s="664">
        <f>HLOOKUP('Allgemeines+Zusammenfassung'!$B$11,$AC$4:$AI$300,ROW(C205)-3,FALSE)</f>
        <v>0</v>
      </c>
      <c r="AC205" s="663">
        <f t="shared" si="26"/>
        <v>0</v>
      </c>
      <c r="AD205" s="663">
        <f t="shared" si="24"/>
        <v>0</v>
      </c>
      <c r="AE205" s="663">
        <f t="shared" si="24"/>
        <v>0</v>
      </c>
      <c r="AF205" s="663">
        <f t="shared" si="24"/>
        <v>0</v>
      </c>
      <c r="AG205" s="663">
        <f t="shared" si="23"/>
        <v>0</v>
      </c>
      <c r="AH205" s="663">
        <f t="shared" si="23"/>
        <v>0</v>
      </c>
      <c r="AI205" s="663">
        <f t="shared" si="23"/>
        <v>0</v>
      </c>
      <c r="AJ205" s="426"/>
    </row>
    <row r="206" spans="1:36" ht="15" x14ac:dyDescent="0.25">
      <c r="A206" s="462"/>
      <c r="B206" s="462"/>
      <c r="C206" s="463"/>
      <c r="D206" s="662"/>
      <c r="E206" s="662"/>
      <c r="F206" s="662"/>
      <c r="G206" s="662"/>
      <c r="H206" s="662"/>
      <c r="I206" s="662"/>
      <c r="J206" s="662"/>
      <c r="K206" s="662"/>
      <c r="L206" s="663">
        <f t="shared" si="27"/>
        <v>0</v>
      </c>
      <c r="M206" s="662"/>
      <c r="N206" s="662"/>
      <c r="O206" s="663">
        <f t="shared" si="28"/>
        <v>0</v>
      </c>
      <c r="P206" s="662"/>
      <c r="Q206" s="464">
        <f>IF(ISBLANK($B206),0,VLOOKUP($B206,Listen!$A$2:$C$44,2,FALSE))</f>
        <v>0</v>
      </c>
      <c r="R206" s="464">
        <f>IF(ISBLANK($B206),0,VLOOKUP($B206,Listen!$A$2:$C$44,3,FALSE))</f>
        <v>0</v>
      </c>
      <c r="S206" s="465">
        <f t="shared" si="31"/>
        <v>0</v>
      </c>
      <c r="T206" s="465">
        <f t="shared" si="30"/>
        <v>0</v>
      </c>
      <c r="U206" s="465">
        <f t="shared" si="30"/>
        <v>0</v>
      </c>
      <c r="V206" s="465">
        <f t="shared" si="30"/>
        <v>0</v>
      </c>
      <c r="W206" s="465">
        <f t="shared" si="30"/>
        <v>0</v>
      </c>
      <c r="X206" s="465">
        <f t="shared" si="30"/>
        <v>0</v>
      </c>
      <c r="Y206" s="465">
        <f t="shared" si="30"/>
        <v>0</v>
      </c>
      <c r="Z206" s="663">
        <f t="shared" si="29"/>
        <v>0</v>
      </c>
      <c r="AA206" s="664">
        <f>IF(C206='Allgemeines+Zusammenfassung'!$B$11,SAV!$O206-SAV!$AB206,HLOOKUP('Allgemeines+Zusammenfassung'!$B$11-1,$AC$4:$AI$300,ROW(C206)-3,FALSE)-$AB206)</f>
        <v>0</v>
      </c>
      <c r="AB206" s="664">
        <f>HLOOKUP('Allgemeines+Zusammenfassung'!$B$11,$AC$4:$AI$300,ROW(C206)-3,FALSE)</f>
        <v>0</v>
      </c>
      <c r="AC206" s="663">
        <f t="shared" si="26"/>
        <v>0</v>
      </c>
      <c r="AD206" s="663">
        <f t="shared" si="24"/>
        <v>0</v>
      </c>
      <c r="AE206" s="663">
        <f t="shared" si="24"/>
        <v>0</v>
      </c>
      <c r="AF206" s="663">
        <f t="shared" si="24"/>
        <v>0</v>
      </c>
      <c r="AG206" s="663">
        <f t="shared" si="23"/>
        <v>0</v>
      </c>
      <c r="AH206" s="663">
        <f t="shared" si="23"/>
        <v>0</v>
      </c>
      <c r="AI206" s="663">
        <f t="shared" si="23"/>
        <v>0</v>
      </c>
      <c r="AJ206" s="426"/>
    </row>
    <row r="207" spans="1:36" ht="15" x14ac:dyDescent="0.25">
      <c r="A207" s="462"/>
      <c r="B207" s="462"/>
      <c r="C207" s="463"/>
      <c r="D207" s="662"/>
      <c r="E207" s="662"/>
      <c r="F207" s="662"/>
      <c r="G207" s="662"/>
      <c r="H207" s="662"/>
      <c r="I207" s="662"/>
      <c r="J207" s="662"/>
      <c r="K207" s="662"/>
      <c r="L207" s="663">
        <f t="shared" si="27"/>
        <v>0</v>
      </c>
      <c r="M207" s="662"/>
      <c r="N207" s="662"/>
      <c r="O207" s="663">
        <f t="shared" si="28"/>
        <v>0</v>
      </c>
      <c r="P207" s="662"/>
      <c r="Q207" s="464">
        <f>IF(ISBLANK($B207),0,VLOOKUP($B207,Listen!$A$2:$C$44,2,FALSE))</f>
        <v>0</v>
      </c>
      <c r="R207" s="464">
        <f>IF(ISBLANK($B207),0,VLOOKUP($B207,Listen!$A$2:$C$44,3,FALSE))</f>
        <v>0</v>
      </c>
      <c r="S207" s="465">
        <f t="shared" si="31"/>
        <v>0</v>
      </c>
      <c r="T207" s="465">
        <f t="shared" si="30"/>
        <v>0</v>
      </c>
      <c r="U207" s="465">
        <f t="shared" si="30"/>
        <v>0</v>
      </c>
      <c r="V207" s="465">
        <f t="shared" si="30"/>
        <v>0</v>
      </c>
      <c r="W207" s="465">
        <f t="shared" si="30"/>
        <v>0</v>
      </c>
      <c r="X207" s="465">
        <f t="shared" si="30"/>
        <v>0</v>
      </c>
      <c r="Y207" s="465">
        <f t="shared" si="30"/>
        <v>0</v>
      </c>
      <c r="Z207" s="663">
        <f t="shared" si="29"/>
        <v>0</v>
      </c>
      <c r="AA207" s="664">
        <f>IF(C207='Allgemeines+Zusammenfassung'!$B$11,SAV!$O207-SAV!$AB207,HLOOKUP('Allgemeines+Zusammenfassung'!$B$11-1,$AC$4:$AI$300,ROW(C207)-3,FALSE)-$AB207)</f>
        <v>0</v>
      </c>
      <c r="AB207" s="664">
        <f>HLOOKUP('Allgemeines+Zusammenfassung'!$B$11,$AC$4:$AI$300,ROW(C207)-3,FALSE)</f>
        <v>0</v>
      </c>
      <c r="AC207" s="663">
        <f t="shared" si="26"/>
        <v>0</v>
      </c>
      <c r="AD207" s="663">
        <f t="shared" si="24"/>
        <v>0</v>
      </c>
      <c r="AE207" s="663">
        <f t="shared" si="24"/>
        <v>0</v>
      </c>
      <c r="AF207" s="663">
        <f t="shared" si="24"/>
        <v>0</v>
      </c>
      <c r="AG207" s="663">
        <f t="shared" si="23"/>
        <v>0</v>
      </c>
      <c r="AH207" s="663">
        <f t="shared" si="23"/>
        <v>0</v>
      </c>
      <c r="AI207" s="663">
        <f t="shared" si="23"/>
        <v>0</v>
      </c>
      <c r="AJ207" s="426"/>
    </row>
    <row r="208" spans="1:36" ht="15" x14ac:dyDescent="0.25">
      <c r="A208" s="462"/>
      <c r="B208" s="462"/>
      <c r="C208" s="463"/>
      <c r="D208" s="662"/>
      <c r="E208" s="662"/>
      <c r="F208" s="662"/>
      <c r="G208" s="662"/>
      <c r="H208" s="662"/>
      <c r="I208" s="662"/>
      <c r="J208" s="662"/>
      <c r="K208" s="662"/>
      <c r="L208" s="663">
        <f t="shared" si="27"/>
        <v>0</v>
      </c>
      <c r="M208" s="662"/>
      <c r="N208" s="662"/>
      <c r="O208" s="663">
        <f t="shared" si="28"/>
        <v>0</v>
      </c>
      <c r="P208" s="662"/>
      <c r="Q208" s="464">
        <f>IF(ISBLANK($B208),0,VLOOKUP($B208,Listen!$A$2:$C$44,2,FALSE))</f>
        <v>0</v>
      </c>
      <c r="R208" s="464">
        <f>IF(ISBLANK($B208),0,VLOOKUP($B208,Listen!$A$2:$C$44,3,FALSE))</f>
        <v>0</v>
      </c>
      <c r="S208" s="465">
        <f t="shared" si="31"/>
        <v>0</v>
      </c>
      <c r="T208" s="465">
        <f t="shared" si="30"/>
        <v>0</v>
      </c>
      <c r="U208" s="465">
        <f t="shared" si="30"/>
        <v>0</v>
      </c>
      <c r="V208" s="465">
        <f t="shared" si="30"/>
        <v>0</v>
      </c>
      <c r="W208" s="465">
        <f t="shared" si="30"/>
        <v>0</v>
      </c>
      <c r="X208" s="465">
        <f t="shared" si="30"/>
        <v>0</v>
      </c>
      <c r="Y208" s="465">
        <f t="shared" si="30"/>
        <v>0</v>
      </c>
      <c r="Z208" s="663">
        <f t="shared" si="29"/>
        <v>0</v>
      </c>
      <c r="AA208" s="664">
        <f>IF(C208='Allgemeines+Zusammenfassung'!$B$11,SAV!$O208-SAV!$AB208,HLOOKUP('Allgemeines+Zusammenfassung'!$B$11-1,$AC$4:$AI$300,ROW(C208)-3,FALSE)-$AB208)</f>
        <v>0</v>
      </c>
      <c r="AB208" s="664">
        <f>HLOOKUP('Allgemeines+Zusammenfassung'!$B$11,$AC$4:$AI$300,ROW(C208)-3,FALSE)</f>
        <v>0</v>
      </c>
      <c r="AC208" s="663">
        <f t="shared" si="26"/>
        <v>0</v>
      </c>
      <c r="AD208" s="663">
        <f t="shared" si="24"/>
        <v>0</v>
      </c>
      <c r="AE208" s="663">
        <f t="shared" si="24"/>
        <v>0</v>
      </c>
      <c r="AF208" s="663">
        <f t="shared" si="24"/>
        <v>0</v>
      </c>
      <c r="AG208" s="663">
        <f t="shared" si="23"/>
        <v>0</v>
      </c>
      <c r="AH208" s="663">
        <f t="shared" si="23"/>
        <v>0</v>
      </c>
      <c r="AI208" s="663">
        <f t="shared" si="23"/>
        <v>0</v>
      </c>
      <c r="AJ208" s="426"/>
    </row>
    <row r="209" spans="1:36" ht="15" x14ac:dyDescent="0.25">
      <c r="A209" s="462"/>
      <c r="B209" s="462"/>
      <c r="C209" s="463"/>
      <c r="D209" s="662"/>
      <c r="E209" s="662"/>
      <c r="F209" s="662"/>
      <c r="G209" s="662"/>
      <c r="H209" s="662"/>
      <c r="I209" s="662"/>
      <c r="J209" s="662"/>
      <c r="K209" s="662"/>
      <c r="L209" s="663">
        <f t="shared" si="27"/>
        <v>0</v>
      </c>
      <c r="M209" s="662"/>
      <c r="N209" s="662"/>
      <c r="O209" s="663">
        <f t="shared" si="28"/>
        <v>0</v>
      </c>
      <c r="P209" s="662"/>
      <c r="Q209" s="464">
        <f>IF(ISBLANK($B209),0,VLOOKUP($B209,Listen!$A$2:$C$44,2,FALSE))</f>
        <v>0</v>
      </c>
      <c r="R209" s="464">
        <f>IF(ISBLANK($B209),0,VLOOKUP($B209,Listen!$A$2:$C$44,3,FALSE))</f>
        <v>0</v>
      </c>
      <c r="S209" s="465">
        <f t="shared" si="31"/>
        <v>0</v>
      </c>
      <c r="T209" s="465">
        <f t="shared" si="30"/>
        <v>0</v>
      </c>
      <c r="U209" s="465">
        <f t="shared" si="30"/>
        <v>0</v>
      </c>
      <c r="V209" s="465">
        <f t="shared" si="30"/>
        <v>0</v>
      </c>
      <c r="W209" s="465">
        <f t="shared" si="30"/>
        <v>0</v>
      </c>
      <c r="X209" s="465">
        <f t="shared" si="30"/>
        <v>0</v>
      </c>
      <c r="Y209" s="465">
        <f t="shared" si="30"/>
        <v>0</v>
      </c>
      <c r="Z209" s="663">
        <f t="shared" si="29"/>
        <v>0</v>
      </c>
      <c r="AA209" s="664">
        <f>IF(C209='Allgemeines+Zusammenfassung'!$B$11,SAV!$O209-SAV!$AB209,HLOOKUP('Allgemeines+Zusammenfassung'!$B$11-1,$AC$4:$AI$300,ROW(C209)-3,FALSE)-$AB209)</f>
        <v>0</v>
      </c>
      <c r="AB209" s="664">
        <f>HLOOKUP('Allgemeines+Zusammenfassung'!$B$11,$AC$4:$AI$300,ROW(C209)-3,FALSE)</f>
        <v>0</v>
      </c>
      <c r="AC209" s="663">
        <f t="shared" si="26"/>
        <v>0</v>
      </c>
      <c r="AD209" s="663">
        <f t="shared" si="24"/>
        <v>0</v>
      </c>
      <c r="AE209" s="663">
        <f t="shared" si="24"/>
        <v>0</v>
      </c>
      <c r="AF209" s="663">
        <f t="shared" si="24"/>
        <v>0</v>
      </c>
      <c r="AG209" s="663">
        <f t="shared" si="23"/>
        <v>0</v>
      </c>
      <c r="AH209" s="663">
        <f t="shared" si="23"/>
        <v>0</v>
      </c>
      <c r="AI209" s="663">
        <f t="shared" si="23"/>
        <v>0</v>
      </c>
      <c r="AJ209" s="426"/>
    </row>
    <row r="210" spans="1:36" ht="15" x14ac:dyDescent="0.25">
      <c r="A210" s="462"/>
      <c r="B210" s="462"/>
      <c r="C210" s="463"/>
      <c r="D210" s="662"/>
      <c r="E210" s="662"/>
      <c r="F210" s="662"/>
      <c r="G210" s="662"/>
      <c r="H210" s="662"/>
      <c r="I210" s="662"/>
      <c r="J210" s="662"/>
      <c r="K210" s="662"/>
      <c r="L210" s="663">
        <f t="shared" si="27"/>
        <v>0</v>
      </c>
      <c r="M210" s="662"/>
      <c r="N210" s="662"/>
      <c r="O210" s="663">
        <f t="shared" si="28"/>
        <v>0</v>
      </c>
      <c r="P210" s="662"/>
      <c r="Q210" s="464">
        <f>IF(ISBLANK($B210),0,VLOOKUP($B210,Listen!$A$2:$C$44,2,FALSE))</f>
        <v>0</v>
      </c>
      <c r="R210" s="464">
        <f>IF(ISBLANK($B210),0,VLOOKUP($B210,Listen!$A$2:$C$44,3,FALSE))</f>
        <v>0</v>
      </c>
      <c r="S210" s="465">
        <f t="shared" si="31"/>
        <v>0</v>
      </c>
      <c r="T210" s="465">
        <f t="shared" si="30"/>
        <v>0</v>
      </c>
      <c r="U210" s="465">
        <f t="shared" si="30"/>
        <v>0</v>
      </c>
      <c r="V210" s="465">
        <f t="shared" si="30"/>
        <v>0</v>
      </c>
      <c r="W210" s="465">
        <f t="shared" si="30"/>
        <v>0</v>
      </c>
      <c r="X210" s="465">
        <f t="shared" si="30"/>
        <v>0</v>
      </c>
      <c r="Y210" s="465">
        <f t="shared" si="30"/>
        <v>0</v>
      </c>
      <c r="Z210" s="663">
        <f t="shared" si="29"/>
        <v>0</v>
      </c>
      <c r="AA210" s="664">
        <f>IF(C210='Allgemeines+Zusammenfassung'!$B$11,SAV!$O210-SAV!$AB210,HLOOKUP('Allgemeines+Zusammenfassung'!$B$11-1,$AC$4:$AI$300,ROW(C210)-3,FALSE)-$AB210)</f>
        <v>0</v>
      </c>
      <c r="AB210" s="664">
        <f>HLOOKUP('Allgemeines+Zusammenfassung'!$B$11,$AC$4:$AI$300,ROW(C210)-3,FALSE)</f>
        <v>0</v>
      </c>
      <c r="AC210" s="663">
        <f t="shared" si="26"/>
        <v>0</v>
      </c>
      <c r="AD210" s="663">
        <f t="shared" si="24"/>
        <v>0</v>
      </c>
      <c r="AE210" s="663">
        <f t="shared" si="24"/>
        <v>0</v>
      </c>
      <c r="AF210" s="663">
        <f t="shared" si="24"/>
        <v>0</v>
      </c>
      <c r="AG210" s="663">
        <f t="shared" si="23"/>
        <v>0</v>
      </c>
      <c r="AH210" s="663">
        <f t="shared" si="23"/>
        <v>0</v>
      </c>
      <c r="AI210" s="663">
        <f t="shared" si="23"/>
        <v>0</v>
      </c>
      <c r="AJ210" s="426"/>
    </row>
    <row r="211" spans="1:36" ht="15" x14ac:dyDescent="0.25">
      <c r="A211" s="462"/>
      <c r="B211" s="462"/>
      <c r="C211" s="463"/>
      <c r="D211" s="662"/>
      <c r="E211" s="662"/>
      <c r="F211" s="662"/>
      <c r="G211" s="662"/>
      <c r="H211" s="662"/>
      <c r="I211" s="662"/>
      <c r="J211" s="662"/>
      <c r="K211" s="662"/>
      <c r="L211" s="663">
        <f t="shared" si="27"/>
        <v>0</v>
      </c>
      <c r="M211" s="662"/>
      <c r="N211" s="662"/>
      <c r="O211" s="663">
        <f t="shared" si="28"/>
        <v>0</v>
      </c>
      <c r="P211" s="662"/>
      <c r="Q211" s="464">
        <f>IF(ISBLANK($B211),0,VLOOKUP($B211,Listen!$A$2:$C$44,2,FALSE))</f>
        <v>0</v>
      </c>
      <c r="R211" s="464">
        <f>IF(ISBLANK($B211),0,VLOOKUP($B211,Listen!$A$2:$C$44,3,FALSE))</f>
        <v>0</v>
      </c>
      <c r="S211" s="465">
        <f t="shared" si="31"/>
        <v>0</v>
      </c>
      <c r="T211" s="465">
        <f t="shared" si="30"/>
        <v>0</v>
      </c>
      <c r="U211" s="465">
        <f t="shared" si="30"/>
        <v>0</v>
      </c>
      <c r="V211" s="465">
        <f t="shared" si="30"/>
        <v>0</v>
      </c>
      <c r="W211" s="465">
        <f t="shared" si="30"/>
        <v>0</v>
      </c>
      <c r="X211" s="465">
        <f t="shared" si="30"/>
        <v>0</v>
      </c>
      <c r="Y211" s="465">
        <f t="shared" si="30"/>
        <v>0</v>
      </c>
      <c r="Z211" s="663">
        <f t="shared" si="29"/>
        <v>0</v>
      </c>
      <c r="AA211" s="664">
        <f>IF(C211='Allgemeines+Zusammenfassung'!$B$11,SAV!$O211-SAV!$AB211,HLOOKUP('Allgemeines+Zusammenfassung'!$B$11-1,$AC$4:$AI$300,ROW(C211)-3,FALSE)-$AB211)</f>
        <v>0</v>
      </c>
      <c r="AB211" s="664">
        <f>HLOOKUP('Allgemeines+Zusammenfassung'!$B$11,$AC$4:$AI$300,ROW(C211)-3,FALSE)</f>
        <v>0</v>
      </c>
      <c r="AC211" s="663">
        <f t="shared" si="26"/>
        <v>0</v>
      </c>
      <c r="AD211" s="663">
        <f t="shared" si="24"/>
        <v>0</v>
      </c>
      <c r="AE211" s="663">
        <f t="shared" si="24"/>
        <v>0</v>
      </c>
      <c r="AF211" s="663">
        <f t="shared" si="24"/>
        <v>0</v>
      </c>
      <c r="AG211" s="663">
        <f t="shared" si="23"/>
        <v>0</v>
      </c>
      <c r="AH211" s="663">
        <f t="shared" si="23"/>
        <v>0</v>
      </c>
      <c r="AI211" s="663">
        <f t="shared" si="23"/>
        <v>0</v>
      </c>
      <c r="AJ211" s="426"/>
    </row>
    <row r="212" spans="1:36" ht="15" x14ac:dyDescent="0.25">
      <c r="A212" s="462"/>
      <c r="B212" s="462"/>
      <c r="C212" s="463"/>
      <c r="D212" s="662"/>
      <c r="E212" s="662"/>
      <c r="F212" s="662"/>
      <c r="G212" s="662"/>
      <c r="H212" s="662"/>
      <c r="I212" s="662"/>
      <c r="J212" s="662"/>
      <c r="K212" s="662"/>
      <c r="L212" s="663">
        <f t="shared" si="27"/>
        <v>0</v>
      </c>
      <c r="M212" s="662"/>
      <c r="N212" s="662"/>
      <c r="O212" s="663">
        <f t="shared" si="28"/>
        <v>0</v>
      </c>
      <c r="P212" s="662"/>
      <c r="Q212" s="464">
        <f>IF(ISBLANK($B212),0,VLOOKUP($B212,Listen!$A$2:$C$44,2,FALSE))</f>
        <v>0</v>
      </c>
      <c r="R212" s="464">
        <f>IF(ISBLANK($B212),0,VLOOKUP($B212,Listen!$A$2:$C$44,3,FALSE))</f>
        <v>0</v>
      </c>
      <c r="S212" s="465">
        <f t="shared" si="31"/>
        <v>0</v>
      </c>
      <c r="T212" s="465">
        <f t="shared" si="30"/>
        <v>0</v>
      </c>
      <c r="U212" s="465">
        <f t="shared" si="30"/>
        <v>0</v>
      </c>
      <c r="V212" s="465">
        <f t="shared" si="30"/>
        <v>0</v>
      </c>
      <c r="W212" s="465">
        <f t="shared" si="30"/>
        <v>0</v>
      </c>
      <c r="X212" s="465">
        <f t="shared" si="30"/>
        <v>0</v>
      </c>
      <c r="Y212" s="465">
        <f t="shared" si="30"/>
        <v>0</v>
      </c>
      <c r="Z212" s="663">
        <f t="shared" si="29"/>
        <v>0</v>
      </c>
      <c r="AA212" s="664">
        <f>IF(C212='Allgemeines+Zusammenfassung'!$B$11,SAV!$O212-SAV!$AB212,HLOOKUP('Allgemeines+Zusammenfassung'!$B$11-1,$AC$4:$AI$300,ROW(C212)-3,FALSE)-$AB212)</f>
        <v>0</v>
      </c>
      <c r="AB212" s="664">
        <f>HLOOKUP('Allgemeines+Zusammenfassung'!$B$11,$AC$4:$AI$300,ROW(C212)-3,FALSE)</f>
        <v>0</v>
      </c>
      <c r="AC212" s="663">
        <f t="shared" si="26"/>
        <v>0</v>
      </c>
      <c r="AD212" s="663">
        <f t="shared" si="24"/>
        <v>0</v>
      </c>
      <c r="AE212" s="663">
        <f t="shared" si="24"/>
        <v>0</v>
      </c>
      <c r="AF212" s="663">
        <f t="shared" si="24"/>
        <v>0</v>
      </c>
      <c r="AG212" s="663">
        <f t="shared" si="23"/>
        <v>0</v>
      </c>
      <c r="AH212" s="663">
        <f t="shared" si="23"/>
        <v>0</v>
      </c>
      <c r="AI212" s="663">
        <f t="shared" si="23"/>
        <v>0</v>
      </c>
      <c r="AJ212" s="426"/>
    </row>
    <row r="213" spans="1:36" ht="15" x14ac:dyDescent="0.25">
      <c r="A213" s="462"/>
      <c r="B213" s="462"/>
      <c r="C213" s="463"/>
      <c r="D213" s="662"/>
      <c r="E213" s="662"/>
      <c r="F213" s="662"/>
      <c r="G213" s="662"/>
      <c r="H213" s="662"/>
      <c r="I213" s="662"/>
      <c r="J213" s="662"/>
      <c r="K213" s="662"/>
      <c r="L213" s="663">
        <f t="shared" si="27"/>
        <v>0</v>
      </c>
      <c r="M213" s="662"/>
      <c r="N213" s="662"/>
      <c r="O213" s="663">
        <f t="shared" si="28"/>
        <v>0</v>
      </c>
      <c r="P213" s="662"/>
      <c r="Q213" s="464">
        <f>IF(ISBLANK($B213),0,VLOOKUP($B213,Listen!$A$2:$C$44,2,FALSE))</f>
        <v>0</v>
      </c>
      <c r="R213" s="464">
        <f>IF(ISBLANK($B213),0,VLOOKUP($B213,Listen!$A$2:$C$44,3,FALSE))</f>
        <v>0</v>
      </c>
      <c r="S213" s="465">
        <f t="shared" si="31"/>
        <v>0</v>
      </c>
      <c r="T213" s="465">
        <f t="shared" si="30"/>
        <v>0</v>
      </c>
      <c r="U213" s="465">
        <f t="shared" si="30"/>
        <v>0</v>
      </c>
      <c r="V213" s="465">
        <f t="shared" si="30"/>
        <v>0</v>
      </c>
      <c r="W213" s="465">
        <f t="shared" si="30"/>
        <v>0</v>
      </c>
      <c r="X213" s="465">
        <f t="shared" si="30"/>
        <v>0</v>
      </c>
      <c r="Y213" s="465">
        <f t="shared" si="30"/>
        <v>0</v>
      </c>
      <c r="Z213" s="663">
        <f t="shared" si="29"/>
        <v>0</v>
      </c>
      <c r="AA213" s="664">
        <f>IF(C213='Allgemeines+Zusammenfassung'!$B$11,SAV!$O213-SAV!$AB213,HLOOKUP('Allgemeines+Zusammenfassung'!$B$11-1,$AC$4:$AI$300,ROW(C213)-3,FALSE)-$AB213)</f>
        <v>0</v>
      </c>
      <c r="AB213" s="664">
        <f>HLOOKUP('Allgemeines+Zusammenfassung'!$B$11,$AC$4:$AI$300,ROW(C213)-3,FALSE)</f>
        <v>0</v>
      </c>
      <c r="AC213" s="663">
        <f t="shared" si="26"/>
        <v>0</v>
      </c>
      <c r="AD213" s="663">
        <f t="shared" si="24"/>
        <v>0</v>
      </c>
      <c r="AE213" s="663">
        <f t="shared" si="24"/>
        <v>0</v>
      </c>
      <c r="AF213" s="663">
        <f t="shared" si="24"/>
        <v>0</v>
      </c>
      <c r="AG213" s="663">
        <f t="shared" si="23"/>
        <v>0</v>
      </c>
      <c r="AH213" s="663">
        <f t="shared" si="23"/>
        <v>0</v>
      </c>
      <c r="AI213" s="663">
        <f t="shared" si="23"/>
        <v>0</v>
      </c>
      <c r="AJ213" s="426"/>
    </row>
    <row r="214" spans="1:36" ht="15" x14ac:dyDescent="0.25">
      <c r="A214" s="462"/>
      <c r="B214" s="462"/>
      <c r="C214" s="463"/>
      <c r="D214" s="662"/>
      <c r="E214" s="662"/>
      <c r="F214" s="662"/>
      <c r="G214" s="662"/>
      <c r="H214" s="662"/>
      <c r="I214" s="662"/>
      <c r="J214" s="662"/>
      <c r="K214" s="662"/>
      <c r="L214" s="663">
        <f t="shared" si="27"/>
        <v>0</v>
      </c>
      <c r="M214" s="662"/>
      <c r="N214" s="662"/>
      <c r="O214" s="663">
        <f t="shared" si="28"/>
        <v>0</v>
      </c>
      <c r="P214" s="662"/>
      <c r="Q214" s="464">
        <f>IF(ISBLANK($B214),0,VLOOKUP($B214,Listen!$A$2:$C$44,2,FALSE))</f>
        <v>0</v>
      </c>
      <c r="R214" s="464">
        <f>IF(ISBLANK($B214),0,VLOOKUP($B214,Listen!$A$2:$C$44,3,FALSE))</f>
        <v>0</v>
      </c>
      <c r="S214" s="465">
        <f t="shared" si="31"/>
        <v>0</v>
      </c>
      <c r="T214" s="465">
        <f t="shared" si="30"/>
        <v>0</v>
      </c>
      <c r="U214" s="465">
        <f t="shared" si="30"/>
        <v>0</v>
      </c>
      <c r="V214" s="465">
        <f t="shared" si="30"/>
        <v>0</v>
      </c>
      <c r="W214" s="465">
        <f t="shared" si="30"/>
        <v>0</v>
      </c>
      <c r="X214" s="465">
        <f t="shared" si="30"/>
        <v>0</v>
      </c>
      <c r="Y214" s="465">
        <f t="shared" si="30"/>
        <v>0</v>
      </c>
      <c r="Z214" s="663">
        <f t="shared" si="29"/>
        <v>0</v>
      </c>
      <c r="AA214" s="664">
        <f>IF(C214='Allgemeines+Zusammenfassung'!$B$11,SAV!$O214-SAV!$AB214,HLOOKUP('Allgemeines+Zusammenfassung'!$B$11-1,$AC$4:$AI$300,ROW(C214)-3,FALSE)-$AB214)</f>
        <v>0</v>
      </c>
      <c r="AB214" s="664">
        <f>HLOOKUP('Allgemeines+Zusammenfassung'!$B$11,$AC$4:$AI$300,ROW(C214)-3,FALSE)</f>
        <v>0</v>
      </c>
      <c r="AC214" s="663">
        <f t="shared" si="26"/>
        <v>0</v>
      </c>
      <c r="AD214" s="663">
        <f t="shared" si="24"/>
        <v>0</v>
      </c>
      <c r="AE214" s="663">
        <f t="shared" si="24"/>
        <v>0</v>
      </c>
      <c r="AF214" s="663">
        <f t="shared" si="24"/>
        <v>0</v>
      </c>
      <c r="AG214" s="663">
        <f t="shared" si="23"/>
        <v>0</v>
      </c>
      <c r="AH214" s="663">
        <f t="shared" si="23"/>
        <v>0</v>
      </c>
      <c r="AI214" s="663">
        <f t="shared" si="23"/>
        <v>0</v>
      </c>
      <c r="AJ214" s="426"/>
    </row>
    <row r="215" spans="1:36" ht="15" x14ac:dyDescent="0.25">
      <c r="A215" s="462"/>
      <c r="B215" s="462"/>
      <c r="C215" s="463"/>
      <c r="D215" s="662"/>
      <c r="E215" s="662"/>
      <c r="F215" s="662"/>
      <c r="G215" s="662"/>
      <c r="H215" s="662"/>
      <c r="I215" s="662"/>
      <c r="J215" s="662"/>
      <c r="K215" s="662"/>
      <c r="L215" s="663">
        <f t="shared" si="27"/>
        <v>0</v>
      </c>
      <c r="M215" s="662"/>
      <c r="N215" s="662"/>
      <c r="O215" s="663">
        <f t="shared" si="28"/>
        <v>0</v>
      </c>
      <c r="P215" s="662"/>
      <c r="Q215" s="464">
        <f>IF(ISBLANK($B215),0,VLOOKUP($B215,Listen!$A$2:$C$44,2,FALSE))</f>
        <v>0</v>
      </c>
      <c r="R215" s="464">
        <f>IF(ISBLANK($B215),0,VLOOKUP($B215,Listen!$A$2:$C$44,3,FALSE))</f>
        <v>0</v>
      </c>
      <c r="S215" s="465">
        <f t="shared" si="31"/>
        <v>0</v>
      </c>
      <c r="T215" s="465">
        <f t="shared" si="30"/>
        <v>0</v>
      </c>
      <c r="U215" s="465">
        <f t="shared" si="30"/>
        <v>0</v>
      </c>
      <c r="V215" s="465">
        <f t="shared" si="30"/>
        <v>0</v>
      </c>
      <c r="W215" s="465">
        <f t="shared" si="30"/>
        <v>0</v>
      </c>
      <c r="X215" s="465">
        <f t="shared" si="30"/>
        <v>0</v>
      </c>
      <c r="Y215" s="465">
        <f t="shared" si="30"/>
        <v>0</v>
      </c>
      <c r="Z215" s="663">
        <f t="shared" si="29"/>
        <v>0</v>
      </c>
      <c r="AA215" s="664">
        <f>IF(C215='Allgemeines+Zusammenfassung'!$B$11,SAV!$O215-SAV!$AB215,HLOOKUP('Allgemeines+Zusammenfassung'!$B$11-1,$AC$4:$AI$300,ROW(C215)-3,FALSE)-$AB215)</f>
        <v>0</v>
      </c>
      <c r="AB215" s="664">
        <f>HLOOKUP('Allgemeines+Zusammenfassung'!$B$11,$AC$4:$AI$300,ROW(C215)-3,FALSE)</f>
        <v>0</v>
      </c>
      <c r="AC215" s="663">
        <f t="shared" si="26"/>
        <v>0</v>
      </c>
      <c r="AD215" s="663">
        <f t="shared" si="24"/>
        <v>0</v>
      </c>
      <c r="AE215" s="663">
        <f t="shared" si="24"/>
        <v>0</v>
      </c>
      <c r="AF215" s="663">
        <f t="shared" si="24"/>
        <v>0</v>
      </c>
      <c r="AG215" s="663">
        <f t="shared" si="23"/>
        <v>0</v>
      </c>
      <c r="AH215" s="663">
        <f t="shared" si="23"/>
        <v>0</v>
      </c>
      <c r="AI215" s="663">
        <f t="shared" si="23"/>
        <v>0</v>
      </c>
      <c r="AJ215" s="426"/>
    </row>
    <row r="216" spans="1:36" ht="15" x14ac:dyDescent="0.25">
      <c r="A216" s="462"/>
      <c r="B216" s="462"/>
      <c r="C216" s="463"/>
      <c r="D216" s="662"/>
      <c r="E216" s="662"/>
      <c r="F216" s="662"/>
      <c r="G216" s="662"/>
      <c r="H216" s="662"/>
      <c r="I216" s="662"/>
      <c r="J216" s="662"/>
      <c r="K216" s="662"/>
      <c r="L216" s="663">
        <f t="shared" si="27"/>
        <v>0</v>
      </c>
      <c r="M216" s="662"/>
      <c r="N216" s="662"/>
      <c r="O216" s="663">
        <f t="shared" si="28"/>
        <v>0</v>
      </c>
      <c r="P216" s="662"/>
      <c r="Q216" s="464">
        <f>IF(ISBLANK($B216),0,VLOOKUP($B216,Listen!$A$2:$C$44,2,FALSE))</f>
        <v>0</v>
      </c>
      <c r="R216" s="464">
        <f>IF(ISBLANK($B216),0,VLOOKUP($B216,Listen!$A$2:$C$44,3,FALSE))</f>
        <v>0</v>
      </c>
      <c r="S216" s="465">
        <f t="shared" si="31"/>
        <v>0</v>
      </c>
      <c r="T216" s="465">
        <f t="shared" si="30"/>
        <v>0</v>
      </c>
      <c r="U216" s="465">
        <f t="shared" si="30"/>
        <v>0</v>
      </c>
      <c r="V216" s="465">
        <f t="shared" si="30"/>
        <v>0</v>
      </c>
      <c r="W216" s="465">
        <f t="shared" si="30"/>
        <v>0</v>
      </c>
      <c r="X216" s="465">
        <f t="shared" si="30"/>
        <v>0</v>
      </c>
      <c r="Y216" s="465">
        <f t="shared" si="30"/>
        <v>0</v>
      </c>
      <c r="Z216" s="663">
        <f t="shared" si="29"/>
        <v>0</v>
      </c>
      <c r="AA216" s="664">
        <f>IF(C216='Allgemeines+Zusammenfassung'!$B$11,SAV!$O216-SAV!$AB216,HLOOKUP('Allgemeines+Zusammenfassung'!$B$11-1,$AC$4:$AI$300,ROW(C216)-3,FALSE)-$AB216)</f>
        <v>0</v>
      </c>
      <c r="AB216" s="664">
        <f>HLOOKUP('Allgemeines+Zusammenfassung'!$B$11,$AC$4:$AI$300,ROW(C216)-3,FALSE)</f>
        <v>0</v>
      </c>
      <c r="AC216" s="663">
        <f t="shared" si="26"/>
        <v>0</v>
      </c>
      <c r="AD216" s="663">
        <f t="shared" si="24"/>
        <v>0</v>
      </c>
      <c r="AE216" s="663">
        <f t="shared" si="24"/>
        <v>0</v>
      </c>
      <c r="AF216" s="663">
        <f t="shared" si="24"/>
        <v>0</v>
      </c>
      <c r="AG216" s="663">
        <f t="shared" si="23"/>
        <v>0</v>
      </c>
      <c r="AH216" s="663">
        <f t="shared" si="23"/>
        <v>0</v>
      </c>
      <c r="AI216" s="663">
        <f t="shared" si="23"/>
        <v>0</v>
      </c>
      <c r="AJ216" s="426"/>
    </row>
    <row r="217" spans="1:36" ht="15" x14ac:dyDescent="0.25">
      <c r="A217" s="462"/>
      <c r="B217" s="462"/>
      <c r="C217" s="463"/>
      <c r="D217" s="662"/>
      <c r="E217" s="662"/>
      <c r="F217" s="662"/>
      <c r="G217" s="662"/>
      <c r="H217" s="662"/>
      <c r="I217" s="662"/>
      <c r="J217" s="662"/>
      <c r="K217" s="662"/>
      <c r="L217" s="663">
        <f t="shared" si="27"/>
        <v>0</v>
      </c>
      <c r="M217" s="662"/>
      <c r="N217" s="662"/>
      <c r="O217" s="663">
        <f t="shared" si="28"/>
        <v>0</v>
      </c>
      <c r="P217" s="662"/>
      <c r="Q217" s="464">
        <f>IF(ISBLANK($B217),0,VLOOKUP($B217,Listen!$A$2:$C$44,2,FALSE))</f>
        <v>0</v>
      </c>
      <c r="R217" s="464">
        <f>IF(ISBLANK($B217),0,VLOOKUP($B217,Listen!$A$2:$C$44,3,FALSE))</f>
        <v>0</v>
      </c>
      <c r="S217" s="465">
        <f t="shared" si="31"/>
        <v>0</v>
      </c>
      <c r="T217" s="465">
        <f t="shared" si="30"/>
        <v>0</v>
      </c>
      <c r="U217" s="465">
        <f t="shared" si="30"/>
        <v>0</v>
      </c>
      <c r="V217" s="465">
        <f t="shared" si="30"/>
        <v>0</v>
      </c>
      <c r="W217" s="465">
        <f t="shared" si="30"/>
        <v>0</v>
      </c>
      <c r="X217" s="465">
        <f t="shared" si="30"/>
        <v>0</v>
      </c>
      <c r="Y217" s="465">
        <f t="shared" si="30"/>
        <v>0</v>
      </c>
      <c r="Z217" s="663">
        <f t="shared" si="29"/>
        <v>0</v>
      </c>
      <c r="AA217" s="664">
        <f>IF(C217='Allgemeines+Zusammenfassung'!$B$11,SAV!$O217-SAV!$AB217,HLOOKUP('Allgemeines+Zusammenfassung'!$B$11-1,$AC$4:$AI$300,ROW(C217)-3,FALSE)-$AB217)</f>
        <v>0</v>
      </c>
      <c r="AB217" s="664">
        <f>HLOOKUP('Allgemeines+Zusammenfassung'!$B$11,$AC$4:$AI$300,ROW(C217)-3,FALSE)</f>
        <v>0</v>
      </c>
      <c r="AC217" s="663">
        <f t="shared" si="26"/>
        <v>0</v>
      </c>
      <c r="AD217" s="663">
        <f t="shared" si="24"/>
        <v>0</v>
      </c>
      <c r="AE217" s="663">
        <f t="shared" si="24"/>
        <v>0</v>
      </c>
      <c r="AF217" s="663">
        <f t="shared" si="24"/>
        <v>0</v>
      </c>
      <c r="AG217" s="663">
        <f t="shared" si="23"/>
        <v>0</v>
      </c>
      <c r="AH217" s="663">
        <f t="shared" si="23"/>
        <v>0</v>
      </c>
      <c r="AI217" s="663">
        <f t="shared" si="23"/>
        <v>0</v>
      </c>
      <c r="AJ217" s="426"/>
    </row>
    <row r="218" spans="1:36" ht="15" x14ac:dyDescent="0.25">
      <c r="A218" s="462"/>
      <c r="B218" s="462"/>
      <c r="C218" s="463"/>
      <c r="D218" s="662"/>
      <c r="E218" s="662"/>
      <c r="F218" s="662"/>
      <c r="G218" s="662"/>
      <c r="H218" s="662"/>
      <c r="I218" s="662"/>
      <c r="J218" s="662"/>
      <c r="K218" s="662"/>
      <c r="L218" s="663">
        <f t="shared" si="27"/>
        <v>0</v>
      </c>
      <c r="M218" s="662"/>
      <c r="N218" s="662"/>
      <c r="O218" s="663">
        <f t="shared" si="28"/>
        <v>0</v>
      </c>
      <c r="P218" s="662"/>
      <c r="Q218" s="464">
        <f>IF(ISBLANK($B218),0,VLOOKUP($B218,Listen!$A$2:$C$44,2,FALSE))</f>
        <v>0</v>
      </c>
      <c r="R218" s="464">
        <f>IF(ISBLANK($B218),0,VLOOKUP($B218,Listen!$A$2:$C$44,3,FALSE))</f>
        <v>0</v>
      </c>
      <c r="S218" s="465">
        <f t="shared" si="31"/>
        <v>0</v>
      </c>
      <c r="T218" s="465">
        <f t="shared" si="30"/>
        <v>0</v>
      </c>
      <c r="U218" s="465">
        <f t="shared" si="30"/>
        <v>0</v>
      </c>
      <c r="V218" s="465">
        <f t="shared" si="30"/>
        <v>0</v>
      </c>
      <c r="W218" s="465">
        <f t="shared" si="30"/>
        <v>0</v>
      </c>
      <c r="X218" s="465">
        <f t="shared" si="30"/>
        <v>0</v>
      </c>
      <c r="Y218" s="465">
        <f t="shared" si="30"/>
        <v>0</v>
      </c>
      <c r="Z218" s="663">
        <f t="shared" si="29"/>
        <v>0</v>
      </c>
      <c r="AA218" s="664">
        <f>IF(C218='Allgemeines+Zusammenfassung'!$B$11,SAV!$O218-SAV!$AB218,HLOOKUP('Allgemeines+Zusammenfassung'!$B$11-1,$AC$4:$AI$300,ROW(C218)-3,FALSE)-$AB218)</f>
        <v>0</v>
      </c>
      <c r="AB218" s="664">
        <f>HLOOKUP('Allgemeines+Zusammenfassung'!$B$11,$AC$4:$AI$300,ROW(C218)-3,FALSE)</f>
        <v>0</v>
      </c>
      <c r="AC218" s="663">
        <f t="shared" si="26"/>
        <v>0</v>
      </c>
      <c r="AD218" s="663">
        <f t="shared" si="24"/>
        <v>0</v>
      </c>
      <c r="AE218" s="663">
        <f t="shared" si="24"/>
        <v>0</v>
      </c>
      <c r="AF218" s="663">
        <f t="shared" si="24"/>
        <v>0</v>
      </c>
      <c r="AG218" s="663">
        <f t="shared" si="24"/>
        <v>0</v>
      </c>
      <c r="AH218" s="663">
        <f t="shared" si="24"/>
        <v>0</v>
      </c>
      <c r="AI218" s="663">
        <f t="shared" si="24"/>
        <v>0</v>
      </c>
      <c r="AJ218" s="426"/>
    </row>
    <row r="219" spans="1:36" ht="15" x14ac:dyDescent="0.25">
      <c r="A219" s="462"/>
      <c r="B219" s="462"/>
      <c r="C219" s="463"/>
      <c r="D219" s="662"/>
      <c r="E219" s="662"/>
      <c r="F219" s="662"/>
      <c r="G219" s="662"/>
      <c r="H219" s="662"/>
      <c r="I219" s="662"/>
      <c r="J219" s="662"/>
      <c r="K219" s="662"/>
      <c r="L219" s="663">
        <f t="shared" si="27"/>
        <v>0</v>
      </c>
      <c r="M219" s="662"/>
      <c r="N219" s="662"/>
      <c r="O219" s="663">
        <f t="shared" si="28"/>
        <v>0</v>
      </c>
      <c r="P219" s="662"/>
      <c r="Q219" s="464">
        <f>IF(ISBLANK($B219),0,VLOOKUP($B219,Listen!$A$2:$C$44,2,FALSE))</f>
        <v>0</v>
      </c>
      <c r="R219" s="464">
        <f>IF(ISBLANK($B219),0,VLOOKUP($B219,Listen!$A$2:$C$44,3,FALSE))</f>
        <v>0</v>
      </c>
      <c r="S219" s="465">
        <f t="shared" si="31"/>
        <v>0</v>
      </c>
      <c r="T219" s="465">
        <f t="shared" si="30"/>
        <v>0</v>
      </c>
      <c r="U219" s="465">
        <f t="shared" si="30"/>
        <v>0</v>
      </c>
      <c r="V219" s="465">
        <f t="shared" si="30"/>
        <v>0</v>
      </c>
      <c r="W219" s="465">
        <f t="shared" si="30"/>
        <v>0</v>
      </c>
      <c r="X219" s="465">
        <f t="shared" si="30"/>
        <v>0</v>
      </c>
      <c r="Y219" s="465">
        <f t="shared" si="30"/>
        <v>0</v>
      </c>
      <c r="Z219" s="663">
        <f t="shared" si="29"/>
        <v>0</v>
      </c>
      <c r="AA219" s="664">
        <f>IF(C219='Allgemeines+Zusammenfassung'!$B$11,SAV!$O219-SAV!$AB219,HLOOKUP('Allgemeines+Zusammenfassung'!$B$11-1,$AC$4:$AI$300,ROW(C219)-3,FALSE)-$AB219)</f>
        <v>0</v>
      </c>
      <c r="AB219" s="664">
        <f>HLOOKUP('Allgemeines+Zusammenfassung'!$B$11,$AC$4:$AI$300,ROW(C219)-3,FALSE)</f>
        <v>0</v>
      </c>
      <c r="AC219" s="663">
        <f t="shared" si="26"/>
        <v>0</v>
      </c>
      <c r="AD219" s="663">
        <f t="shared" ref="AD219:AI261" si="32">IF(OR($C219=0,$O219=0,T219-(AD$4-$C219)=0),0,IF($C219&lt;AD$4,AC219-AC219/(T219-(AD$4-$C219)),IF($C219=AD$4,$O219-$O219/T219,0)))</f>
        <v>0</v>
      </c>
      <c r="AE219" s="663">
        <f t="shared" si="32"/>
        <v>0</v>
      </c>
      <c r="AF219" s="663">
        <f t="shared" si="32"/>
        <v>0</v>
      </c>
      <c r="AG219" s="663">
        <f t="shared" si="32"/>
        <v>0</v>
      </c>
      <c r="AH219" s="663">
        <f t="shared" si="32"/>
        <v>0</v>
      </c>
      <c r="AI219" s="663">
        <f t="shared" si="32"/>
        <v>0</v>
      </c>
      <c r="AJ219" s="426"/>
    </row>
    <row r="220" spans="1:36" ht="15" x14ac:dyDescent="0.25">
      <c r="A220" s="462"/>
      <c r="B220" s="462"/>
      <c r="C220" s="463"/>
      <c r="D220" s="662"/>
      <c r="E220" s="662"/>
      <c r="F220" s="662"/>
      <c r="G220" s="662"/>
      <c r="H220" s="662"/>
      <c r="I220" s="662"/>
      <c r="J220" s="662"/>
      <c r="K220" s="662"/>
      <c r="L220" s="663">
        <f t="shared" si="27"/>
        <v>0</v>
      </c>
      <c r="M220" s="662"/>
      <c r="N220" s="662"/>
      <c r="O220" s="663">
        <f t="shared" si="28"/>
        <v>0</v>
      </c>
      <c r="P220" s="662"/>
      <c r="Q220" s="464">
        <f>IF(ISBLANK($B220),0,VLOOKUP($B220,Listen!$A$2:$C$44,2,FALSE))</f>
        <v>0</v>
      </c>
      <c r="R220" s="464">
        <f>IF(ISBLANK($B220),0,VLOOKUP($B220,Listen!$A$2:$C$44,3,FALSE))</f>
        <v>0</v>
      </c>
      <c r="S220" s="465">
        <f t="shared" si="31"/>
        <v>0</v>
      </c>
      <c r="T220" s="465">
        <f t="shared" si="30"/>
        <v>0</v>
      </c>
      <c r="U220" s="465">
        <f t="shared" si="30"/>
        <v>0</v>
      </c>
      <c r="V220" s="465">
        <f t="shared" si="30"/>
        <v>0</v>
      </c>
      <c r="W220" s="465">
        <f t="shared" si="30"/>
        <v>0</v>
      </c>
      <c r="X220" s="465">
        <f t="shared" si="30"/>
        <v>0</v>
      </c>
      <c r="Y220" s="465">
        <f t="shared" si="30"/>
        <v>0</v>
      </c>
      <c r="Z220" s="663">
        <f t="shared" si="29"/>
        <v>0</v>
      </c>
      <c r="AA220" s="664">
        <f>IF(C220='Allgemeines+Zusammenfassung'!$B$11,SAV!$O220-SAV!$AB220,HLOOKUP('Allgemeines+Zusammenfassung'!$B$11-1,$AC$4:$AI$300,ROW(C220)-3,FALSE)-$AB220)</f>
        <v>0</v>
      </c>
      <c r="AB220" s="664">
        <f>HLOOKUP('Allgemeines+Zusammenfassung'!$B$11,$AC$4:$AI$300,ROW(C220)-3,FALSE)</f>
        <v>0</v>
      </c>
      <c r="AC220" s="663">
        <f t="shared" si="26"/>
        <v>0</v>
      </c>
      <c r="AD220" s="663">
        <f t="shared" si="32"/>
        <v>0</v>
      </c>
      <c r="AE220" s="663">
        <f t="shared" si="32"/>
        <v>0</v>
      </c>
      <c r="AF220" s="663">
        <f t="shared" si="32"/>
        <v>0</v>
      </c>
      <c r="AG220" s="663">
        <f t="shared" si="32"/>
        <v>0</v>
      </c>
      <c r="AH220" s="663">
        <f t="shared" si="32"/>
        <v>0</v>
      </c>
      <c r="AI220" s="663">
        <f t="shared" si="32"/>
        <v>0</v>
      </c>
      <c r="AJ220" s="426"/>
    </row>
    <row r="221" spans="1:36" ht="15" x14ac:dyDescent="0.25">
      <c r="A221" s="462"/>
      <c r="B221" s="462"/>
      <c r="C221" s="463"/>
      <c r="D221" s="662"/>
      <c r="E221" s="662"/>
      <c r="F221" s="662"/>
      <c r="G221" s="662"/>
      <c r="H221" s="662"/>
      <c r="I221" s="662"/>
      <c r="J221" s="662"/>
      <c r="K221" s="662"/>
      <c r="L221" s="663">
        <f t="shared" si="27"/>
        <v>0</v>
      </c>
      <c r="M221" s="662"/>
      <c r="N221" s="662"/>
      <c r="O221" s="663">
        <f t="shared" si="28"/>
        <v>0</v>
      </c>
      <c r="P221" s="662"/>
      <c r="Q221" s="464">
        <f>IF(ISBLANK($B221),0,VLOOKUP($B221,Listen!$A$2:$C$44,2,FALSE))</f>
        <v>0</v>
      </c>
      <c r="R221" s="464">
        <f>IF(ISBLANK($B221),0,VLOOKUP($B221,Listen!$A$2:$C$44,3,FALSE))</f>
        <v>0</v>
      </c>
      <c r="S221" s="465">
        <f t="shared" si="31"/>
        <v>0</v>
      </c>
      <c r="T221" s="465">
        <f t="shared" si="30"/>
        <v>0</v>
      </c>
      <c r="U221" s="465">
        <f t="shared" si="30"/>
        <v>0</v>
      </c>
      <c r="V221" s="465">
        <f t="shared" si="30"/>
        <v>0</v>
      </c>
      <c r="W221" s="465">
        <f t="shared" si="30"/>
        <v>0</v>
      </c>
      <c r="X221" s="465">
        <f t="shared" si="30"/>
        <v>0</v>
      </c>
      <c r="Y221" s="465">
        <f t="shared" si="30"/>
        <v>0</v>
      </c>
      <c r="Z221" s="663">
        <f t="shared" si="29"/>
        <v>0</v>
      </c>
      <c r="AA221" s="664">
        <f>IF(C221='Allgemeines+Zusammenfassung'!$B$11,SAV!$O221-SAV!$AB221,HLOOKUP('Allgemeines+Zusammenfassung'!$B$11-1,$AC$4:$AI$300,ROW(C221)-3,FALSE)-$AB221)</f>
        <v>0</v>
      </c>
      <c r="AB221" s="664">
        <f>HLOOKUP('Allgemeines+Zusammenfassung'!$B$11,$AC$4:$AI$300,ROW(C221)-3,FALSE)</f>
        <v>0</v>
      </c>
      <c r="AC221" s="663">
        <f t="shared" si="26"/>
        <v>0</v>
      </c>
      <c r="AD221" s="663">
        <f t="shared" si="32"/>
        <v>0</v>
      </c>
      <c r="AE221" s="663">
        <f t="shared" si="32"/>
        <v>0</v>
      </c>
      <c r="AF221" s="663">
        <f t="shared" si="32"/>
        <v>0</v>
      </c>
      <c r="AG221" s="663">
        <f t="shared" si="32"/>
        <v>0</v>
      </c>
      <c r="AH221" s="663">
        <f t="shared" si="32"/>
        <v>0</v>
      </c>
      <c r="AI221" s="663">
        <f t="shared" si="32"/>
        <v>0</v>
      </c>
      <c r="AJ221" s="426"/>
    </row>
    <row r="222" spans="1:36" ht="15" x14ac:dyDescent="0.25">
      <c r="A222" s="462"/>
      <c r="B222" s="462"/>
      <c r="C222" s="463"/>
      <c r="D222" s="662"/>
      <c r="E222" s="662"/>
      <c r="F222" s="662"/>
      <c r="G222" s="662"/>
      <c r="H222" s="662"/>
      <c r="I222" s="662"/>
      <c r="J222" s="662"/>
      <c r="K222" s="662"/>
      <c r="L222" s="663">
        <f t="shared" si="27"/>
        <v>0</v>
      </c>
      <c r="M222" s="662"/>
      <c r="N222" s="662"/>
      <c r="O222" s="663">
        <f t="shared" si="28"/>
        <v>0</v>
      </c>
      <c r="P222" s="662"/>
      <c r="Q222" s="464">
        <f>IF(ISBLANK($B222),0,VLOOKUP($B222,Listen!$A$2:$C$44,2,FALSE))</f>
        <v>0</v>
      </c>
      <c r="R222" s="464">
        <f>IF(ISBLANK($B222),0,VLOOKUP($B222,Listen!$A$2:$C$44,3,FALSE))</f>
        <v>0</v>
      </c>
      <c r="S222" s="465">
        <f t="shared" si="31"/>
        <v>0</v>
      </c>
      <c r="T222" s="465">
        <f t="shared" si="30"/>
        <v>0</v>
      </c>
      <c r="U222" s="465">
        <f t="shared" si="30"/>
        <v>0</v>
      </c>
      <c r="V222" s="465">
        <f t="shared" si="30"/>
        <v>0</v>
      </c>
      <c r="W222" s="465">
        <f t="shared" si="30"/>
        <v>0</v>
      </c>
      <c r="X222" s="465">
        <f t="shared" si="30"/>
        <v>0</v>
      </c>
      <c r="Y222" s="465">
        <f t="shared" si="30"/>
        <v>0</v>
      </c>
      <c r="Z222" s="663">
        <f t="shared" si="29"/>
        <v>0</v>
      </c>
      <c r="AA222" s="664">
        <f>IF(C222='Allgemeines+Zusammenfassung'!$B$11,SAV!$O222-SAV!$AB222,HLOOKUP('Allgemeines+Zusammenfassung'!$B$11-1,$AC$4:$AI$300,ROW(C222)-3,FALSE)-$AB222)</f>
        <v>0</v>
      </c>
      <c r="AB222" s="664">
        <f>HLOOKUP('Allgemeines+Zusammenfassung'!$B$11,$AC$4:$AI$300,ROW(C222)-3,FALSE)</f>
        <v>0</v>
      </c>
      <c r="AC222" s="663">
        <f t="shared" si="26"/>
        <v>0</v>
      </c>
      <c r="AD222" s="663">
        <f t="shared" si="32"/>
        <v>0</v>
      </c>
      <c r="AE222" s="663">
        <f t="shared" si="32"/>
        <v>0</v>
      </c>
      <c r="AF222" s="663">
        <f t="shared" si="32"/>
        <v>0</v>
      </c>
      <c r="AG222" s="663">
        <f t="shared" si="32"/>
        <v>0</v>
      </c>
      <c r="AH222" s="663">
        <f t="shared" si="32"/>
        <v>0</v>
      </c>
      <c r="AI222" s="663">
        <f t="shared" si="32"/>
        <v>0</v>
      </c>
      <c r="AJ222" s="426"/>
    </row>
    <row r="223" spans="1:36" ht="15" x14ac:dyDescent="0.25">
      <c r="A223" s="462"/>
      <c r="B223" s="462"/>
      <c r="C223" s="463"/>
      <c r="D223" s="662"/>
      <c r="E223" s="662"/>
      <c r="F223" s="662"/>
      <c r="G223" s="662"/>
      <c r="H223" s="662"/>
      <c r="I223" s="662"/>
      <c r="J223" s="662"/>
      <c r="K223" s="662"/>
      <c r="L223" s="663">
        <f t="shared" si="27"/>
        <v>0</v>
      </c>
      <c r="M223" s="662"/>
      <c r="N223" s="662"/>
      <c r="O223" s="663">
        <f t="shared" si="28"/>
        <v>0</v>
      </c>
      <c r="P223" s="662"/>
      <c r="Q223" s="464">
        <f>IF(ISBLANK($B223),0,VLOOKUP($B223,Listen!$A$2:$C$44,2,FALSE))</f>
        <v>0</v>
      </c>
      <c r="R223" s="464">
        <f>IF(ISBLANK($B223),0,VLOOKUP($B223,Listen!$A$2:$C$44,3,FALSE))</f>
        <v>0</v>
      </c>
      <c r="S223" s="465">
        <f t="shared" si="31"/>
        <v>0</v>
      </c>
      <c r="T223" s="465">
        <f t="shared" si="30"/>
        <v>0</v>
      </c>
      <c r="U223" s="465">
        <f t="shared" si="30"/>
        <v>0</v>
      </c>
      <c r="V223" s="465">
        <f t="shared" si="30"/>
        <v>0</v>
      </c>
      <c r="W223" s="465">
        <f t="shared" si="30"/>
        <v>0</v>
      </c>
      <c r="X223" s="465">
        <f t="shared" si="30"/>
        <v>0</v>
      </c>
      <c r="Y223" s="465">
        <f t="shared" si="30"/>
        <v>0</v>
      </c>
      <c r="Z223" s="663">
        <f t="shared" si="29"/>
        <v>0</v>
      </c>
      <c r="AA223" s="664">
        <f>IF(C223='Allgemeines+Zusammenfassung'!$B$11,SAV!$O223-SAV!$AB223,HLOOKUP('Allgemeines+Zusammenfassung'!$B$11-1,$AC$4:$AI$300,ROW(C223)-3,FALSE)-$AB223)</f>
        <v>0</v>
      </c>
      <c r="AB223" s="664">
        <f>HLOOKUP('Allgemeines+Zusammenfassung'!$B$11,$AC$4:$AI$300,ROW(C223)-3,FALSE)</f>
        <v>0</v>
      </c>
      <c r="AC223" s="663">
        <f t="shared" si="26"/>
        <v>0</v>
      </c>
      <c r="AD223" s="663">
        <f t="shared" si="32"/>
        <v>0</v>
      </c>
      <c r="AE223" s="663">
        <f t="shared" si="32"/>
        <v>0</v>
      </c>
      <c r="AF223" s="663">
        <f t="shared" si="32"/>
        <v>0</v>
      </c>
      <c r="AG223" s="663">
        <f t="shared" si="32"/>
        <v>0</v>
      </c>
      <c r="AH223" s="663">
        <f t="shared" si="32"/>
        <v>0</v>
      </c>
      <c r="AI223" s="663">
        <f t="shared" si="32"/>
        <v>0</v>
      </c>
      <c r="AJ223" s="426"/>
    </row>
    <row r="224" spans="1:36" ht="15" x14ac:dyDescent="0.25">
      <c r="A224" s="462"/>
      <c r="B224" s="462"/>
      <c r="C224" s="463"/>
      <c r="D224" s="662"/>
      <c r="E224" s="662"/>
      <c r="F224" s="662"/>
      <c r="G224" s="662"/>
      <c r="H224" s="662"/>
      <c r="I224" s="662"/>
      <c r="J224" s="662"/>
      <c r="K224" s="662"/>
      <c r="L224" s="663">
        <f t="shared" si="27"/>
        <v>0</v>
      </c>
      <c r="M224" s="662"/>
      <c r="N224" s="662"/>
      <c r="O224" s="663">
        <f t="shared" si="28"/>
        <v>0</v>
      </c>
      <c r="P224" s="662"/>
      <c r="Q224" s="464">
        <f>IF(ISBLANK($B224),0,VLOOKUP($B224,Listen!$A$2:$C$44,2,FALSE))</f>
        <v>0</v>
      </c>
      <c r="R224" s="464">
        <f>IF(ISBLANK($B224),0,VLOOKUP($B224,Listen!$A$2:$C$44,3,FALSE))</f>
        <v>0</v>
      </c>
      <c r="S224" s="465">
        <f t="shared" si="31"/>
        <v>0</v>
      </c>
      <c r="T224" s="465">
        <f t="shared" si="30"/>
        <v>0</v>
      </c>
      <c r="U224" s="465">
        <f t="shared" si="30"/>
        <v>0</v>
      </c>
      <c r="V224" s="465">
        <f t="shared" si="30"/>
        <v>0</v>
      </c>
      <c r="W224" s="465">
        <f t="shared" si="30"/>
        <v>0</v>
      </c>
      <c r="X224" s="465">
        <f t="shared" si="30"/>
        <v>0</v>
      </c>
      <c r="Y224" s="465">
        <f t="shared" si="30"/>
        <v>0</v>
      </c>
      <c r="Z224" s="663">
        <f t="shared" si="29"/>
        <v>0</v>
      </c>
      <c r="AA224" s="664">
        <f>IF(C224='Allgemeines+Zusammenfassung'!$B$11,SAV!$O224-SAV!$AB224,HLOOKUP('Allgemeines+Zusammenfassung'!$B$11-1,$AC$4:$AI$300,ROW(C224)-3,FALSE)-$AB224)</f>
        <v>0</v>
      </c>
      <c r="AB224" s="664">
        <f>HLOOKUP('Allgemeines+Zusammenfassung'!$B$11,$AC$4:$AI$300,ROW(C224)-3,FALSE)</f>
        <v>0</v>
      </c>
      <c r="AC224" s="663">
        <f t="shared" si="26"/>
        <v>0</v>
      </c>
      <c r="AD224" s="663">
        <f t="shared" si="32"/>
        <v>0</v>
      </c>
      <c r="AE224" s="663">
        <f t="shared" si="32"/>
        <v>0</v>
      </c>
      <c r="AF224" s="663">
        <f t="shared" si="32"/>
        <v>0</v>
      </c>
      <c r="AG224" s="663">
        <f t="shared" si="32"/>
        <v>0</v>
      </c>
      <c r="AH224" s="663">
        <f t="shared" si="32"/>
        <v>0</v>
      </c>
      <c r="AI224" s="663">
        <f t="shared" si="32"/>
        <v>0</v>
      </c>
      <c r="AJ224" s="426"/>
    </row>
    <row r="225" spans="1:36" ht="15" x14ac:dyDescent="0.25">
      <c r="A225" s="462"/>
      <c r="B225" s="462"/>
      <c r="C225" s="463"/>
      <c r="D225" s="662"/>
      <c r="E225" s="662"/>
      <c r="F225" s="662"/>
      <c r="G225" s="662"/>
      <c r="H225" s="662"/>
      <c r="I225" s="662"/>
      <c r="J225" s="662"/>
      <c r="K225" s="662"/>
      <c r="L225" s="663">
        <f t="shared" si="27"/>
        <v>0</v>
      </c>
      <c r="M225" s="662"/>
      <c r="N225" s="662"/>
      <c r="O225" s="663">
        <f t="shared" si="28"/>
        <v>0</v>
      </c>
      <c r="P225" s="662"/>
      <c r="Q225" s="464">
        <f>IF(ISBLANK($B225),0,VLOOKUP($B225,Listen!$A$2:$C$44,2,FALSE))</f>
        <v>0</v>
      </c>
      <c r="R225" s="464">
        <f>IF(ISBLANK($B225),0,VLOOKUP($B225,Listen!$A$2:$C$44,3,FALSE))</f>
        <v>0</v>
      </c>
      <c r="S225" s="465">
        <f t="shared" si="31"/>
        <v>0</v>
      </c>
      <c r="T225" s="465">
        <f t="shared" si="30"/>
        <v>0</v>
      </c>
      <c r="U225" s="465">
        <f t="shared" si="30"/>
        <v>0</v>
      </c>
      <c r="V225" s="465">
        <f t="shared" si="30"/>
        <v>0</v>
      </c>
      <c r="W225" s="465">
        <f t="shared" si="30"/>
        <v>0</v>
      </c>
      <c r="X225" s="465">
        <f t="shared" si="30"/>
        <v>0</v>
      </c>
      <c r="Y225" s="465">
        <f t="shared" si="30"/>
        <v>0</v>
      </c>
      <c r="Z225" s="663">
        <f t="shared" si="29"/>
        <v>0</v>
      </c>
      <c r="AA225" s="664">
        <f>IF(C225='Allgemeines+Zusammenfassung'!$B$11,SAV!$O225-SAV!$AB225,HLOOKUP('Allgemeines+Zusammenfassung'!$B$11-1,$AC$4:$AI$300,ROW(C225)-3,FALSE)-$AB225)</f>
        <v>0</v>
      </c>
      <c r="AB225" s="664">
        <f>HLOOKUP('Allgemeines+Zusammenfassung'!$B$11,$AC$4:$AI$300,ROW(C225)-3,FALSE)</f>
        <v>0</v>
      </c>
      <c r="AC225" s="663">
        <f t="shared" si="26"/>
        <v>0</v>
      </c>
      <c r="AD225" s="663">
        <f t="shared" si="32"/>
        <v>0</v>
      </c>
      <c r="AE225" s="663">
        <f t="shared" si="32"/>
        <v>0</v>
      </c>
      <c r="AF225" s="663">
        <f t="shared" si="32"/>
        <v>0</v>
      </c>
      <c r="AG225" s="663">
        <f t="shared" si="32"/>
        <v>0</v>
      </c>
      <c r="AH225" s="663">
        <f t="shared" si="32"/>
        <v>0</v>
      </c>
      <c r="AI225" s="663">
        <f t="shared" si="32"/>
        <v>0</v>
      </c>
      <c r="AJ225" s="426"/>
    </row>
    <row r="226" spans="1:36" ht="15" x14ac:dyDescent="0.25">
      <c r="A226" s="462"/>
      <c r="B226" s="462"/>
      <c r="C226" s="463"/>
      <c r="D226" s="662"/>
      <c r="E226" s="662"/>
      <c r="F226" s="662"/>
      <c r="G226" s="662"/>
      <c r="H226" s="662"/>
      <c r="I226" s="662"/>
      <c r="J226" s="662"/>
      <c r="K226" s="662"/>
      <c r="L226" s="663">
        <f t="shared" si="27"/>
        <v>0</v>
      </c>
      <c r="M226" s="662"/>
      <c r="N226" s="662"/>
      <c r="O226" s="663">
        <f t="shared" si="28"/>
        <v>0</v>
      </c>
      <c r="P226" s="662"/>
      <c r="Q226" s="464">
        <f>IF(ISBLANK($B226),0,VLOOKUP($B226,Listen!$A$2:$C$44,2,FALSE))</f>
        <v>0</v>
      </c>
      <c r="R226" s="464">
        <f>IF(ISBLANK($B226),0,VLOOKUP($B226,Listen!$A$2:$C$44,3,FALSE))</f>
        <v>0</v>
      </c>
      <c r="S226" s="465">
        <f t="shared" si="31"/>
        <v>0</v>
      </c>
      <c r="T226" s="465">
        <f t="shared" si="30"/>
        <v>0</v>
      </c>
      <c r="U226" s="465">
        <f t="shared" si="30"/>
        <v>0</v>
      </c>
      <c r="V226" s="465">
        <f t="shared" si="30"/>
        <v>0</v>
      </c>
      <c r="W226" s="465">
        <f t="shared" si="30"/>
        <v>0</v>
      </c>
      <c r="X226" s="465">
        <f t="shared" si="30"/>
        <v>0</v>
      </c>
      <c r="Y226" s="465">
        <f t="shared" si="30"/>
        <v>0</v>
      </c>
      <c r="Z226" s="663">
        <f t="shared" si="29"/>
        <v>0</v>
      </c>
      <c r="AA226" s="664">
        <f>IF(C226='Allgemeines+Zusammenfassung'!$B$11,SAV!$O226-SAV!$AB226,HLOOKUP('Allgemeines+Zusammenfassung'!$B$11-1,$AC$4:$AI$300,ROW(C226)-3,FALSE)-$AB226)</f>
        <v>0</v>
      </c>
      <c r="AB226" s="664">
        <f>HLOOKUP('Allgemeines+Zusammenfassung'!$B$11,$AC$4:$AI$300,ROW(C226)-3,FALSE)</f>
        <v>0</v>
      </c>
      <c r="AC226" s="663">
        <f t="shared" si="26"/>
        <v>0</v>
      </c>
      <c r="AD226" s="663">
        <f t="shared" si="32"/>
        <v>0</v>
      </c>
      <c r="AE226" s="663">
        <f t="shared" si="32"/>
        <v>0</v>
      </c>
      <c r="AF226" s="663">
        <f t="shared" si="32"/>
        <v>0</v>
      </c>
      <c r="AG226" s="663">
        <f t="shared" si="32"/>
        <v>0</v>
      </c>
      <c r="AH226" s="663">
        <f t="shared" si="32"/>
        <v>0</v>
      </c>
      <c r="AI226" s="663">
        <f t="shared" si="32"/>
        <v>0</v>
      </c>
      <c r="AJ226" s="426"/>
    </row>
    <row r="227" spans="1:36" ht="15" x14ac:dyDescent="0.25">
      <c r="A227" s="462"/>
      <c r="B227" s="462"/>
      <c r="C227" s="463"/>
      <c r="D227" s="662"/>
      <c r="E227" s="662"/>
      <c r="F227" s="662"/>
      <c r="G227" s="662"/>
      <c r="H227" s="662"/>
      <c r="I227" s="662"/>
      <c r="J227" s="662"/>
      <c r="K227" s="662"/>
      <c r="L227" s="663">
        <f t="shared" si="27"/>
        <v>0</v>
      </c>
      <c r="M227" s="662"/>
      <c r="N227" s="662"/>
      <c r="O227" s="663">
        <f t="shared" si="28"/>
        <v>0</v>
      </c>
      <c r="P227" s="662"/>
      <c r="Q227" s="464">
        <f>IF(ISBLANK($B227),0,VLOOKUP($B227,Listen!$A$2:$C$44,2,FALSE))</f>
        <v>0</v>
      </c>
      <c r="R227" s="464">
        <f>IF(ISBLANK($B227),0,VLOOKUP($B227,Listen!$A$2:$C$44,3,FALSE))</f>
        <v>0</v>
      </c>
      <c r="S227" s="465">
        <f t="shared" si="31"/>
        <v>0</v>
      </c>
      <c r="T227" s="465">
        <f t="shared" si="30"/>
        <v>0</v>
      </c>
      <c r="U227" s="465">
        <f t="shared" si="30"/>
        <v>0</v>
      </c>
      <c r="V227" s="465">
        <f t="shared" si="30"/>
        <v>0</v>
      </c>
      <c r="W227" s="465">
        <f t="shared" si="30"/>
        <v>0</v>
      </c>
      <c r="X227" s="465">
        <f t="shared" si="30"/>
        <v>0</v>
      </c>
      <c r="Y227" s="465">
        <f t="shared" si="30"/>
        <v>0</v>
      </c>
      <c r="Z227" s="663">
        <f t="shared" si="29"/>
        <v>0</v>
      </c>
      <c r="AA227" s="664">
        <f>IF(C227='Allgemeines+Zusammenfassung'!$B$11,SAV!$O227-SAV!$AB227,HLOOKUP('Allgemeines+Zusammenfassung'!$B$11-1,$AC$4:$AI$300,ROW(C227)-3,FALSE)-$AB227)</f>
        <v>0</v>
      </c>
      <c r="AB227" s="664">
        <f>HLOOKUP('Allgemeines+Zusammenfassung'!$B$11,$AC$4:$AI$300,ROW(C227)-3,FALSE)</f>
        <v>0</v>
      </c>
      <c r="AC227" s="663">
        <f t="shared" si="26"/>
        <v>0</v>
      </c>
      <c r="AD227" s="663">
        <f t="shared" si="32"/>
        <v>0</v>
      </c>
      <c r="AE227" s="663">
        <f t="shared" si="32"/>
        <v>0</v>
      </c>
      <c r="AF227" s="663">
        <f t="shared" si="32"/>
        <v>0</v>
      </c>
      <c r="AG227" s="663">
        <f t="shared" si="32"/>
        <v>0</v>
      </c>
      <c r="AH227" s="663">
        <f t="shared" si="32"/>
        <v>0</v>
      </c>
      <c r="AI227" s="663">
        <f t="shared" si="32"/>
        <v>0</v>
      </c>
      <c r="AJ227" s="426"/>
    </row>
    <row r="228" spans="1:36" ht="15" x14ac:dyDescent="0.25">
      <c r="A228" s="462"/>
      <c r="B228" s="462"/>
      <c r="C228" s="463"/>
      <c r="D228" s="662"/>
      <c r="E228" s="662"/>
      <c r="F228" s="662"/>
      <c r="G228" s="662"/>
      <c r="H228" s="662"/>
      <c r="I228" s="662"/>
      <c r="J228" s="662"/>
      <c r="K228" s="662"/>
      <c r="L228" s="663">
        <f t="shared" si="27"/>
        <v>0</v>
      </c>
      <c r="M228" s="662"/>
      <c r="N228" s="662"/>
      <c r="O228" s="663">
        <f t="shared" si="28"/>
        <v>0</v>
      </c>
      <c r="P228" s="662"/>
      <c r="Q228" s="464">
        <f>IF(ISBLANK($B228),0,VLOOKUP($B228,Listen!$A$2:$C$44,2,FALSE))</f>
        <v>0</v>
      </c>
      <c r="R228" s="464">
        <f>IF(ISBLANK($B228),0,VLOOKUP($B228,Listen!$A$2:$C$44,3,FALSE))</f>
        <v>0</v>
      </c>
      <c r="S228" s="465">
        <f t="shared" si="31"/>
        <v>0</v>
      </c>
      <c r="T228" s="465">
        <f t="shared" si="30"/>
        <v>0</v>
      </c>
      <c r="U228" s="465">
        <f t="shared" si="30"/>
        <v>0</v>
      </c>
      <c r="V228" s="465">
        <f t="shared" si="30"/>
        <v>0</v>
      </c>
      <c r="W228" s="465">
        <f t="shared" si="30"/>
        <v>0</v>
      </c>
      <c r="X228" s="465">
        <f t="shared" si="30"/>
        <v>0</v>
      </c>
      <c r="Y228" s="465">
        <f t="shared" si="30"/>
        <v>0</v>
      </c>
      <c r="Z228" s="663">
        <f t="shared" si="29"/>
        <v>0</v>
      </c>
      <c r="AA228" s="664">
        <f>IF(C228='Allgemeines+Zusammenfassung'!$B$11,SAV!$O228-SAV!$AB228,HLOOKUP('Allgemeines+Zusammenfassung'!$B$11-1,$AC$4:$AI$300,ROW(C228)-3,FALSE)-$AB228)</f>
        <v>0</v>
      </c>
      <c r="AB228" s="664">
        <f>HLOOKUP('Allgemeines+Zusammenfassung'!$B$11,$AC$4:$AI$300,ROW(C228)-3,FALSE)</f>
        <v>0</v>
      </c>
      <c r="AC228" s="663">
        <f t="shared" si="26"/>
        <v>0</v>
      </c>
      <c r="AD228" s="663">
        <f t="shared" si="32"/>
        <v>0</v>
      </c>
      <c r="AE228" s="663">
        <f t="shared" si="32"/>
        <v>0</v>
      </c>
      <c r="AF228" s="663">
        <f t="shared" si="32"/>
        <v>0</v>
      </c>
      <c r="AG228" s="663">
        <f t="shared" si="32"/>
        <v>0</v>
      </c>
      <c r="AH228" s="663">
        <f t="shared" si="32"/>
        <v>0</v>
      </c>
      <c r="AI228" s="663">
        <f t="shared" si="32"/>
        <v>0</v>
      </c>
      <c r="AJ228" s="426"/>
    </row>
    <row r="229" spans="1:36" ht="15" x14ac:dyDescent="0.25">
      <c r="A229" s="462"/>
      <c r="B229" s="462"/>
      <c r="C229" s="463"/>
      <c r="D229" s="662"/>
      <c r="E229" s="662"/>
      <c r="F229" s="662"/>
      <c r="G229" s="662"/>
      <c r="H229" s="662"/>
      <c r="I229" s="662"/>
      <c r="J229" s="662"/>
      <c r="K229" s="662"/>
      <c r="L229" s="663">
        <f t="shared" si="27"/>
        <v>0</v>
      </c>
      <c r="M229" s="662"/>
      <c r="N229" s="662"/>
      <c r="O229" s="663">
        <f t="shared" si="28"/>
        <v>0</v>
      </c>
      <c r="P229" s="662"/>
      <c r="Q229" s="464">
        <f>IF(ISBLANK($B229),0,VLOOKUP($B229,Listen!$A$2:$C$44,2,FALSE))</f>
        <v>0</v>
      </c>
      <c r="R229" s="464">
        <f>IF(ISBLANK($B229),0,VLOOKUP($B229,Listen!$A$2:$C$44,3,FALSE))</f>
        <v>0</v>
      </c>
      <c r="S229" s="465">
        <f t="shared" si="31"/>
        <v>0</v>
      </c>
      <c r="T229" s="465">
        <f t="shared" si="30"/>
        <v>0</v>
      </c>
      <c r="U229" s="465">
        <f t="shared" si="30"/>
        <v>0</v>
      </c>
      <c r="V229" s="465">
        <f t="shared" si="30"/>
        <v>0</v>
      </c>
      <c r="W229" s="465">
        <f t="shared" si="30"/>
        <v>0</v>
      </c>
      <c r="X229" s="465">
        <f t="shared" si="30"/>
        <v>0</v>
      </c>
      <c r="Y229" s="465">
        <f t="shared" si="30"/>
        <v>0</v>
      </c>
      <c r="Z229" s="663">
        <f t="shared" si="29"/>
        <v>0</v>
      </c>
      <c r="AA229" s="664">
        <f>IF(C229='Allgemeines+Zusammenfassung'!$B$11,SAV!$O229-SAV!$AB229,HLOOKUP('Allgemeines+Zusammenfassung'!$B$11-1,$AC$4:$AI$300,ROW(C229)-3,FALSE)-$AB229)</f>
        <v>0</v>
      </c>
      <c r="AB229" s="664">
        <f>HLOOKUP('Allgemeines+Zusammenfassung'!$B$11,$AC$4:$AI$300,ROW(C229)-3,FALSE)</f>
        <v>0</v>
      </c>
      <c r="AC229" s="663">
        <f t="shared" si="26"/>
        <v>0</v>
      </c>
      <c r="AD229" s="663">
        <f t="shared" si="32"/>
        <v>0</v>
      </c>
      <c r="AE229" s="663">
        <f t="shared" si="32"/>
        <v>0</v>
      </c>
      <c r="AF229" s="663">
        <f t="shared" si="32"/>
        <v>0</v>
      </c>
      <c r="AG229" s="663">
        <f t="shared" si="32"/>
        <v>0</v>
      </c>
      <c r="AH229" s="663">
        <f t="shared" si="32"/>
        <v>0</v>
      </c>
      <c r="AI229" s="663">
        <f t="shared" si="32"/>
        <v>0</v>
      </c>
      <c r="AJ229" s="426"/>
    </row>
    <row r="230" spans="1:36" ht="15" x14ac:dyDescent="0.25">
      <c r="A230" s="462"/>
      <c r="B230" s="462"/>
      <c r="C230" s="463"/>
      <c r="D230" s="662"/>
      <c r="E230" s="662"/>
      <c r="F230" s="662"/>
      <c r="G230" s="662"/>
      <c r="H230" s="662"/>
      <c r="I230" s="662"/>
      <c r="J230" s="662"/>
      <c r="K230" s="662"/>
      <c r="L230" s="663">
        <f t="shared" si="27"/>
        <v>0</v>
      </c>
      <c r="M230" s="662"/>
      <c r="N230" s="662"/>
      <c r="O230" s="663">
        <f t="shared" si="28"/>
        <v>0</v>
      </c>
      <c r="P230" s="662"/>
      <c r="Q230" s="464">
        <f>IF(ISBLANK($B230),0,VLOOKUP($B230,Listen!$A$2:$C$44,2,FALSE))</f>
        <v>0</v>
      </c>
      <c r="R230" s="464">
        <f>IF(ISBLANK($B230),0,VLOOKUP($B230,Listen!$A$2:$C$44,3,FALSE))</f>
        <v>0</v>
      </c>
      <c r="S230" s="465">
        <f t="shared" si="31"/>
        <v>0</v>
      </c>
      <c r="T230" s="465">
        <f t="shared" si="30"/>
        <v>0</v>
      </c>
      <c r="U230" s="465">
        <f t="shared" si="30"/>
        <v>0</v>
      </c>
      <c r="V230" s="465">
        <f t="shared" si="30"/>
        <v>0</v>
      </c>
      <c r="W230" s="465">
        <f t="shared" si="30"/>
        <v>0</v>
      </c>
      <c r="X230" s="465">
        <f t="shared" si="30"/>
        <v>0</v>
      </c>
      <c r="Y230" s="465">
        <f t="shared" si="30"/>
        <v>0</v>
      </c>
      <c r="Z230" s="663">
        <f t="shared" si="29"/>
        <v>0</v>
      </c>
      <c r="AA230" s="664">
        <f>IF(C230='Allgemeines+Zusammenfassung'!$B$11,SAV!$O230-SAV!$AB230,HLOOKUP('Allgemeines+Zusammenfassung'!$B$11-1,$AC$4:$AI$300,ROW(C230)-3,FALSE)-$AB230)</f>
        <v>0</v>
      </c>
      <c r="AB230" s="664">
        <f>HLOOKUP('Allgemeines+Zusammenfassung'!$B$11,$AC$4:$AI$300,ROW(C230)-3,FALSE)</f>
        <v>0</v>
      </c>
      <c r="AC230" s="663">
        <f t="shared" si="26"/>
        <v>0</v>
      </c>
      <c r="AD230" s="663">
        <f t="shared" si="32"/>
        <v>0</v>
      </c>
      <c r="AE230" s="663">
        <f t="shared" si="32"/>
        <v>0</v>
      </c>
      <c r="AF230" s="663">
        <f t="shared" si="32"/>
        <v>0</v>
      </c>
      <c r="AG230" s="663">
        <f t="shared" si="32"/>
        <v>0</v>
      </c>
      <c r="AH230" s="663">
        <f t="shared" si="32"/>
        <v>0</v>
      </c>
      <c r="AI230" s="663">
        <f t="shared" si="32"/>
        <v>0</v>
      </c>
      <c r="AJ230" s="426"/>
    </row>
    <row r="231" spans="1:36" ht="15" x14ac:dyDescent="0.25">
      <c r="A231" s="462"/>
      <c r="B231" s="462"/>
      <c r="C231" s="463"/>
      <c r="D231" s="662"/>
      <c r="E231" s="662"/>
      <c r="F231" s="662"/>
      <c r="G231" s="662"/>
      <c r="H231" s="662"/>
      <c r="I231" s="662"/>
      <c r="J231" s="662"/>
      <c r="K231" s="662"/>
      <c r="L231" s="663">
        <f t="shared" si="27"/>
        <v>0</v>
      </c>
      <c r="M231" s="662"/>
      <c r="N231" s="662"/>
      <c r="O231" s="663">
        <f t="shared" si="28"/>
        <v>0</v>
      </c>
      <c r="P231" s="662"/>
      <c r="Q231" s="464">
        <f>IF(ISBLANK($B231),0,VLOOKUP($B231,Listen!$A$2:$C$44,2,FALSE))</f>
        <v>0</v>
      </c>
      <c r="R231" s="464">
        <f>IF(ISBLANK($B231),0,VLOOKUP($B231,Listen!$A$2:$C$44,3,FALSE))</f>
        <v>0</v>
      </c>
      <c r="S231" s="465">
        <f t="shared" si="31"/>
        <v>0</v>
      </c>
      <c r="T231" s="465">
        <f t="shared" si="30"/>
        <v>0</v>
      </c>
      <c r="U231" s="465">
        <f t="shared" si="30"/>
        <v>0</v>
      </c>
      <c r="V231" s="465">
        <f t="shared" si="30"/>
        <v>0</v>
      </c>
      <c r="W231" s="465">
        <f t="shared" si="30"/>
        <v>0</v>
      </c>
      <c r="X231" s="465">
        <f t="shared" si="30"/>
        <v>0</v>
      </c>
      <c r="Y231" s="465">
        <f t="shared" si="30"/>
        <v>0</v>
      </c>
      <c r="Z231" s="663">
        <f t="shared" si="29"/>
        <v>0</v>
      </c>
      <c r="AA231" s="664">
        <f>IF(C231='Allgemeines+Zusammenfassung'!$B$11,SAV!$O231-SAV!$AB231,HLOOKUP('Allgemeines+Zusammenfassung'!$B$11-1,$AC$4:$AI$300,ROW(C231)-3,FALSE)-$AB231)</f>
        <v>0</v>
      </c>
      <c r="AB231" s="664">
        <f>HLOOKUP('Allgemeines+Zusammenfassung'!$B$11,$AC$4:$AI$300,ROW(C231)-3,FALSE)</f>
        <v>0</v>
      </c>
      <c r="AC231" s="663">
        <f t="shared" si="26"/>
        <v>0</v>
      </c>
      <c r="AD231" s="663">
        <f t="shared" si="32"/>
        <v>0</v>
      </c>
      <c r="AE231" s="663">
        <f t="shared" si="32"/>
        <v>0</v>
      </c>
      <c r="AF231" s="663">
        <f t="shared" si="32"/>
        <v>0</v>
      </c>
      <c r="AG231" s="663">
        <f t="shared" si="32"/>
        <v>0</v>
      </c>
      <c r="AH231" s="663">
        <f t="shared" si="32"/>
        <v>0</v>
      </c>
      <c r="AI231" s="663">
        <f t="shared" si="32"/>
        <v>0</v>
      </c>
      <c r="AJ231" s="426"/>
    </row>
    <row r="232" spans="1:36" ht="15" x14ac:dyDescent="0.25">
      <c r="A232" s="462"/>
      <c r="B232" s="462"/>
      <c r="C232" s="463"/>
      <c r="D232" s="662"/>
      <c r="E232" s="662"/>
      <c r="F232" s="662"/>
      <c r="G232" s="662"/>
      <c r="H232" s="662"/>
      <c r="I232" s="662"/>
      <c r="J232" s="662"/>
      <c r="K232" s="662"/>
      <c r="L232" s="663">
        <f t="shared" si="27"/>
        <v>0</v>
      </c>
      <c r="M232" s="662"/>
      <c r="N232" s="662"/>
      <c r="O232" s="663">
        <f t="shared" si="28"/>
        <v>0</v>
      </c>
      <c r="P232" s="662"/>
      <c r="Q232" s="464">
        <f>IF(ISBLANK($B232),0,VLOOKUP($B232,Listen!$A$2:$C$44,2,FALSE))</f>
        <v>0</v>
      </c>
      <c r="R232" s="464">
        <f>IF(ISBLANK($B232),0,VLOOKUP($B232,Listen!$A$2:$C$44,3,FALSE))</f>
        <v>0</v>
      </c>
      <c r="S232" s="465">
        <f t="shared" si="31"/>
        <v>0</v>
      </c>
      <c r="T232" s="465">
        <f t="shared" si="30"/>
        <v>0</v>
      </c>
      <c r="U232" s="465">
        <f t="shared" si="30"/>
        <v>0</v>
      </c>
      <c r="V232" s="465">
        <f t="shared" si="30"/>
        <v>0</v>
      </c>
      <c r="W232" s="465">
        <f t="shared" si="30"/>
        <v>0</v>
      </c>
      <c r="X232" s="465">
        <f t="shared" si="30"/>
        <v>0</v>
      </c>
      <c r="Y232" s="465">
        <f t="shared" si="30"/>
        <v>0</v>
      </c>
      <c r="Z232" s="663">
        <f t="shared" si="29"/>
        <v>0</v>
      </c>
      <c r="AA232" s="664">
        <f>IF(C232='Allgemeines+Zusammenfassung'!$B$11,SAV!$O232-SAV!$AB232,HLOOKUP('Allgemeines+Zusammenfassung'!$B$11-1,$AC$4:$AI$300,ROW(C232)-3,FALSE)-$AB232)</f>
        <v>0</v>
      </c>
      <c r="AB232" s="664">
        <f>HLOOKUP('Allgemeines+Zusammenfassung'!$B$11,$AC$4:$AI$300,ROW(C232)-3,FALSE)</f>
        <v>0</v>
      </c>
      <c r="AC232" s="663">
        <f t="shared" si="26"/>
        <v>0</v>
      </c>
      <c r="AD232" s="663">
        <f t="shared" si="32"/>
        <v>0</v>
      </c>
      <c r="AE232" s="663">
        <f t="shared" si="32"/>
        <v>0</v>
      </c>
      <c r="AF232" s="663">
        <f t="shared" si="32"/>
        <v>0</v>
      </c>
      <c r="AG232" s="663">
        <f t="shared" si="32"/>
        <v>0</v>
      </c>
      <c r="AH232" s="663">
        <f t="shared" si="32"/>
        <v>0</v>
      </c>
      <c r="AI232" s="663">
        <f t="shared" si="32"/>
        <v>0</v>
      </c>
      <c r="AJ232" s="426"/>
    </row>
    <row r="233" spans="1:36" ht="15" x14ac:dyDescent="0.25">
      <c r="A233" s="462"/>
      <c r="B233" s="462"/>
      <c r="C233" s="463"/>
      <c r="D233" s="662"/>
      <c r="E233" s="662"/>
      <c r="F233" s="662"/>
      <c r="G233" s="662"/>
      <c r="H233" s="662"/>
      <c r="I233" s="662"/>
      <c r="J233" s="662"/>
      <c r="K233" s="662"/>
      <c r="L233" s="663">
        <f t="shared" si="27"/>
        <v>0</v>
      </c>
      <c r="M233" s="662"/>
      <c r="N233" s="662"/>
      <c r="O233" s="663">
        <f t="shared" si="28"/>
        <v>0</v>
      </c>
      <c r="P233" s="662"/>
      <c r="Q233" s="464">
        <f>IF(ISBLANK($B233),0,VLOOKUP($B233,Listen!$A$2:$C$44,2,FALSE))</f>
        <v>0</v>
      </c>
      <c r="R233" s="464">
        <f>IF(ISBLANK($B233),0,VLOOKUP($B233,Listen!$A$2:$C$44,3,FALSE))</f>
        <v>0</v>
      </c>
      <c r="S233" s="465">
        <f t="shared" si="31"/>
        <v>0</v>
      </c>
      <c r="T233" s="465">
        <f t="shared" si="30"/>
        <v>0</v>
      </c>
      <c r="U233" s="465">
        <f t="shared" si="30"/>
        <v>0</v>
      </c>
      <c r="V233" s="465">
        <f t="shared" si="30"/>
        <v>0</v>
      </c>
      <c r="W233" s="465">
        <f t="shared" si="30"/>
        <v>0</v>
      </c>
      <c r="X233" s="465">
        <f t="shared" si="30"/>
        <v>0</v>
      </c>
      <c r="Y233" s="465">
        <f t="shared" si="30"/>
        <v>0</v>
      </c>
      <c r="Z233" s="663">
        <f t="shared" si="29"/>
        <v>0</v>
      </c>
      <c r="AA233" s="664">
        <f>IF(C233='Allgemeines+Zusammenfassung'!$B$11,SAV!$O233-SAV!$AB233,HLOOKUP('Allgemeines+Zusammenfassung'!$B$11-1,$AC$4:$AI$300,ROW(C233)-3,FALSE)-$AB233)</f>
        <v>0</v>
      </c>
      <c r="AB233" s="664">
        <f>HLOOKUP('Allgemeines+Zusammenfassung'!$B$11,$AC$4:$AI$300,ROW(C233)-3,FALSE)</f>
        <v>0</v>
      </c>
      <c r="AC233" s="663">
        <f t="shared" si="26"/>
        <v>0</v>
      </c>
      <c r="AD233" s="663">
        <f t="shared" si="32"/>
        <v>0</v>
      </c>
      <c r="AE233" s="663">
        <f t="shared" si="32"/>
        <v>0</v>
      </c>
      <c r="AF233" s="663">
        <f t="shared" si="32"/>
        <v>0</v>
      </c>
      <c r="AG233" s="663">
        <f t="shared" si="32"/>
        <v>0</v>
      </c>
      <c r="AH233" s="663">
        <f t="shared" si="32"/>
        <v>0</v>
      </c>
      <c r="AI233" s="663">
        <f t="shared" si="32"/>
        <v>0</v>
      </c>
      <c r="AJ233" s="426"/>
    </row>
    <row r="234" spans="1:36" ht="15" x14ac:dyDescent="0.25">
      <c r="A234" s="462"/>
      <c r="B234" s="462"/>
      <c r="C234" s="463"/>
      <c r="D234" s="662"/>
      <c r="E234" s="662"/>
      <c r="F234" s="662"/>
      <c r="G234" s="662"/>
      <c r="H234" s="662"/>
      <c r="I234" s="662"/>
      <c r="J234" s="662"/>
      <c r="K234" s="662"/>
      <c r="L234" s="663">
        <f t="shared" si="27"/>
        <v>0</v>
      </c>
      <c r="M234" s="662"/>
      <c r="N234" s="662"/>
      <c r="O234" s="663">
        <f t="shared" si="28"/>
        <v>0</v>
      </c>
      <c r="P234" s="662"/>
      <c r="Q234" s="464">
        <f>IF(ISBLANK($B234),0,VLOOKUP($B234,Listen!$A$2:$C$44,2,FALSE))</f>
        <v>0</v>
      </c>
      <c r="R234" s="464">
        <f>IF(ISBLANK($B234),0,VLOOKUP($B234,Listen!$A$2:$C$44,3,FALSE))</f>
        <v>0</v>
      </c>
      <c r="S234" s="465">
        <f t="shared" si="31"/>
        <v>0</v>
      </c>
      <c r="T234" s="465">
        <f t="shared" si="30"/>
        <v>0</v>
      </c>
      <c r="U234" s="465">
        <f t="shared" si="30"/>
        <v>0</v>
      </c>
      <c r="V234" s="465">
        <f t="shared" si="30"/>
        <v>0</v>
      </c>
      <c r="W234" s="465">
        <f t="shared" si="30"/>
        <v>0</v>
      </c>
      <c r="X234" s="465">
        <f t="shared" si="30"/>
        <v>0</v>
      </c>
      <c r="Y234" s="465">
        <f t="shared" si="30"/>
        <v>0</v>
      </c>
      <c r="Z234" s="663">
        <f t="shared" si="29"/>
        <v>0</v>
      </c>
      <c r="AA234" s="664">
        <f>IF(C234='Allgemeines+Zusammenfassung'!$B$11,SAV!$O234-SAV!$AB234,HLOOKUP('Allgemeines+Zusammenfassung'!$B$11-1,$AC$4:$AI$300,ROW(C234)-3,FALSE)-$AB234)</f>
        <v>0</v>
      </c>
      <c r="AB234" s="664">
        <f>HLOOKUP('Allgemeines+Zusammenfassung'!$B$11,$AC$4:$AI$300,ROW(C234)-3,FALSE)</f>
        <v>0</v>
      </c>
      <c r="AC234" s="663">
        <f t="shared" si="26"/>
        <v>0</v>
      </c>
      <c r="AD234" s="663">
        <f t="shared" si="32"/>
        <v>0</v>
      </c>
      <c r="AE234" s="663">
        <f t="shared" si="32"/>
        <v>0</v>
      </c>
      <c r="AF234" s="663">
        <f t="shared" si="32"/>
        <v>0</v>
      </c>
      <c r="AG234" s="663">
        <f t="shared" si="32"/>
        <v>0</v>
      </c>
      <c r="AH234" s="663">
        <f t="shared" si="32"/>
        <v>0</v>
      </c>
      <c r="AI234" s="663">
        <f t="shared" si="32"/>
        <v>0</v>
      </c>
      <c r="AJ234" s="426"/>
    </row>
    <row r="235" spans="1:36" ht="15" x14ac:dyDescent="0.25">
      <c r="A235" s="462"/>
      <c r="B235" s="462"/>
      <c r="C235" s="463"/>
      <c r="D235" s="662"/>
      <c r="E235" s="662"/>
      <c r="F235" s="662"/>
      <c r="G235" s="662"/>
      <c r="H235" s="662"/>
      <c r="I235" s="662"/>
      <c r="J235" s="662"/>
      <c r="K235" s="662"/>
      <c r="L235" s="663">
        <f t="shared" si="27"/>
        <v>0</v>
      </c>
      <c r="M235" s="662"/>
      <c r="N235" s="662"/>
      <c r="O235" s="663">
        <f t="shared" si="28"/>
        <v>0</v>
      </c>
      <c r="P235" s="662"/>
      <c r="Q235" s="464">
        <f>IF(ISBLANK($B235),0,VLOOKUP($B235,Listen!$A$2:$C$44,2,FALSE))</f>
        <v>0</v>
      </c>
      <c r="R235" s="464">
        <f>IF(ISBLANK($B235),0,VLOOKUP($B235,Listen!$A$2:$C$44,3,FALSE))</f>
        <v>0</v>
      </c>
      <c r="S235" s="465">
        <f t="shared" si="31"/>
        <v>0</v>
      </c>
      <c r="T235" s="465">
        <f t="shared" si="30"/>
        <v>0</v>
      </c>
      <c r="U235" s="465">
        <f t="shared" si="30"/>
        <v>0</v>
      </c>
      <c r="V235" s="465">
        <f t="shared" si="30"/>
        <v>0</v>
      </c>
      <c r="W235" s="465">
        <f t="shared" si="30"/>
        <v>0</v>
      </c>
      <c r="X235" s="465">
        <f t="shared" si="30"/>
        <v>0</v>
      </c>
      <c r="Y235" s="465">
        <f t="shared" si="30"/>
        <v>0</v>
      </c>
      <c r="Z235" s="663">
        <f t="shared" si="29"/>
        <v>0</v>
      </c>
      <c r="AA235" s="664">
        <f>IF(C235='Allgemeines+Zusammenfassung'!$B$11,SAV!$O235-SAV!$AB235,HLOOKUP('Allgemeines+Zusammenfassung'!$B$11-1,$AC$4:$AI$300,ROW(C235)-3,FALSE)-$AB235)</f>
        <v>0</v>
      </c>
      <c r="AB235" s="664">
        <f>HLOOKUP('Allgemeines+Zusammenfassung'!$B$11,$AC$4:$AI$300,ROW(C235)-3,FALSE)</f>
        <v>0</v>
      </c>
      <c r="AC235" s="663">
        <f t="shared" si="26"/>
        <v>0</v>
      </c>
      <c r="AD235" s="663">
        <f t="shared" si="32"/>
        <v>0</v>
      </c>
      <c r="AE235" s="663">
        <f t="shared" si="32"/>
        <v>0</v>
      </c>
      <c r="AF235" s="663">
        <f t="shared" si="32"/>
        <v>0</v>
      </c>
      <c r="AG235" s="663">
        <f t="shared" si="32"/>
        <v>0</v>
      </c>
      <c r="AH235" s="663">
        <f t="shared" si="32"/>
        <v>0</v>
      </c>
      <c r="AI235" s="663">
        <f t="shared" si="32"/>
        <v>0</v>
      </c>
      <c r="AJ235" s="426"/>
    </row>
    <row r="236" spans="1:36" ht="15" x14ac:dyDescent="0.25">
      <c r="A236" s="462"/>
      <c r="B236" s="462"/>
      <c r="C236" s="463"/>
      <c r="D236" s="662"/>
      <c r="E236" s="662"/>
      <c r="F236" s="662"/>
      <c r="G236" s="662"/>
      <c r="H236" s="662"/>
      <c r="I236" s="662"/>
      <c r="J236" s="662"/>
      <c r="K236" s="662"/>
      <c r="L236" s="663">
        <f t="shared" si="27"/>
        <v>0</v>
      </c>
      <c r="M236" s="662"/>
      <c r="N236" s="662"/>
      <c r="O236" s="663">
        <f t="shared" si="28"/>
        <v>0</v>
      </c>
      <c r="P236" s="662"/>
      <c r="Q236" s="464">
        <f>IF(ISBLANK($B236),0,VLOOKUP($B236,Listen!$A$2:$C$44,2,FALSE))</f>
        <v>0</v>
      </c>
      <c r="R236" s="464">
        <f>IF(ISBLANK($B236),0,VLOOKUP($B236,Listen!$A$2:$C$44,3,FALSE))</f>
        <v>0</v>
      </c>
      <c r="S236" s="465">
        <f t="shared" si="31"/>
        <v>0</v>
      </c>
      <c r="T236" s="465">
        <f t="shared" si="30"/>
        <v>0</v>
      </c>
      <c r="U236" s="465">
        <f t="shared" si="30"/>
        <v>0</v>
      </c>
      <c r="V236" s="465">
        <f t="shared" si="30"/>
        <v>0</v>
      </c>
      <c r="W236" s="465">
        <f t="shared" si="30"/>
        <v>0</v>
      </c>
      <c r="X236" s="465">
        <f t="shared" si="30"/>
        <v>0</v>
      </c>
      <c r="Y236" s="465">
        <f t="shared" si="30"/>
        <v>0</v>
      </c>
      <c r="Z236" s="663">
        <f t="shared" si="29"/>
        <v>0</v>
      </c>
      <c r="AA236" s="664">
        <f>IF(C236='Allgemeines+Zusammenfassung'!$B$11,SAV!$O236-SAV!$AB236,HLOOKUP('Allgemeines+Zusammenfassung'!$B$11-1,$AC$4:$AI$300,ROW(C236)-3,FALSE)-$AB236)</f>
        <v>0</v>
      </c>
      <c r="AB236" s="664">
        <f>HLOOKUP('Allgemeines+Zusammenfassung'!$B$11,$AC$4:$AI$300,ROW(C236)-3,FALSE)</f>
        <v>0</v>
      </c>
      <c r="AC236" s="663">
        <f t="shared" si="26"/>
        <v>0</v>
      </c>
      <c r="AD236" s="663">
        <f t="shared" si="32"/>
        <v>0</v>
      </c>
      <c r="AE236" s="663">
        <f t="shared" si="32"/>
        <v>0</v>
      </c>
      <c r="AF236" s="663">
        <f t="shared" si="32"/>
        <v>0</v>
      </c>
      <c r="AG236" s="663">
        <f t="shared" si="32"/>
        <v>0</v>
      </c>
      <c r="AH236" s="663">
        <f t="shared" si="32"/>
        <v>0</v>
      </c>
      <c r="AI236" s="663">
        <f t="shared" si="32"/>
        <v>0</v>
      </c>
      <c r="AJ236" s="426"/>
    </row>
    <row r="237" spans="1:36" ht="15" x14ac:dyDescent="0.25">
      <c r="A237" s="462"/>
      <c r="B237" s="462"/>
      <c r="C237" s="463"/>
      <c r="D237" s="662"/>
      <c r="E237" s="662"/>
      <c r="F237" s="662"/>
      <c r="G237" s="662"/>
      <c r="H237" s="662"/>
      <c r="I237" s="662"/>
      <c r="J237" s="662"/>
      <c r="K237" s="662"/>
      <c r="L237" s="663">
        <f t="shared" si="27"/>
        <v>0</v>
      </c>
      <c r="M237" s="662"/>
      <c r="N237" s="662"/>
      <c r="O237" s="663">
        <f t="shared" si="28"/>
        <v>0</v>
      </c>
      <c r="P237" s="662"/>
      <c r="Q237" s="464">
        <f>IF(ISBLANK($B237),0,VLOOKUP($B237,Listen!$A$2:$C$44,2,FALSE))</f>
        <v>0</v>
      </c>
      <c r="R237" s="464">
        <f>IF(ISBLANK($B237),0,VLOOKUP($B237,Listen!$A$2:$C$44,3,FALSE))</f>
        <v>0</v>
      </c>
      <c r="S237" s="465">
        <f t="shared" si="31"/>
        <v>0</v>
      </c>
      <c r="T237" s="465">
        <f t="shared" si="30"/>
        <v>0</v>
      </c>
      <c r="U237" s="465">
        <f t="shared" si="30"/>
        <v>0</v>
      </c>
      <c r="V237" s="465">
        <f t="shared" si="30"/>
        <v>0</v>
      </c>
      <c r="W237" s="465">
        <f t="shared" si="30"/>
        <v>0</v>
      </c>
      <c r="X237" s="465">
        <f t="shared" si="30"/>
        <v>0</v>
      </c>
      <c r="Y237" s="465">
        <f t="shared" si="30"/>
        <v>0</v>
      </c>
      <c r="Z237" s="663">
        <f t="shared" si="29"/>
        <v>0</v>
      </c>
      <c r="AA237" s="664">
        <f>IF(C237='Allgemeines+Zusammenfassung'!$B$11,SAV!$O237-SAV!$AB237,HLOOKUP('Allgemeines+Zusammenfassung'!$B$11-1,$AC$4:$AI$300,ROW(C237)-3,FALSE)-$AB237)</f>
        <v>0</v>
      </c>
      <c r="AB237" s="664">
        <f>HLOOKUP('Allgemeines+Zusammenfassung'!$B$11,$AC$4:$AI$300,ROW(C237)-3,FALSE)</f>
        <v>0</v>
      </c>
      <c r="AC237" s="663">
        <f t="shared" si="26"/>
        <v>0</v>
      </c>
      <c r="AD237" s="663">
        <f t="shared" si="32"/>
        <v>0</v>
      </c>
      <c r="AE237" s="663">
        <f t="shared" si="32"/>
        <v>0</v>
      </c>
      <c r="AF237" s="663">
        <f t="shared" si="32"/>
        <v>0</v>
      </c>
      <c r="AG237" s="663">
        <f t="shared" si="32"/>
        <v>0</v>
      </c>
      <c r="AH237" s="663">
        <f t="shared" si="32"/>
        <v>0</v>
      </c>
      <c r="AI237" s="663">
        <f t="shared" si="32"/>
        <v>0</v>
      </c>
      <c r="AJ237" s="426"/>
    </row>
    <row r="238" spans="1:36" ht="15" x14ac:dyDescent="0.25">
      <c r="A238" s="462"/>
      <c r="B238" s="462"/>
      <c r="C238" s="463"/>
      <c r="D238" s="662"/>
      <c r="E238" s="662"/>
      <c r="F238" s="662"/>
      <c r="G238" s="662"/>
      <c r="H238" s="662"/>
      <c r="I238" s="662"/>
      <c r="J238" s="662"/>
      <c r="K238" s="662"/>
      <c r="L238" s="663">
        <f t="shared" si="27"/>
        <v>0</v>
      </c>
      <c r="M238" s="662"/>
      <c r="N238" s="662"/>
      <c r="O238" s="663">
        <f t="shared" si="28"/>
        <v>0</v>
      </c>
      <c r="P238" s="662"/>
      <c r="Q238" s="464">
        <f>IF(ISBLANK($B238),0,VLOOKUP($B238,Listen!$A$2:$C$44,2,FALSE))</f>
        <v>0</v>
      </c>
      <c r="R238" s="464">
        <f>IF(ISBLANK($B238),0,VLOOKUP($B238,Listen!$A$2:$C$44,3,FALSE))</f>
        <v>0</v>
      </c>
      <c r="S238" s="465">
        <f t="shared" si="31"/>
        <v>0</v>
      </c>
      <c r="T238" s="465">
        <f t="shared" si="30"/>
        <v>0</v>
      </c>
      <c r="U238" s="465">
        <f t="shared" si="30"/>
        <v>0</v>
      </c>
      <c r="V238" s="465">
        <f t="shared" si="30"/>
        <v>0</v>
      </c>
      <c r="W238" s="465">
        <f t="shared" si="30"/>
        <v>0</v>
      </c>
      <c r="X238" s="465">
        <f t="shared" si="30"/>
        <v>0</v>
      </c>
      <c r="Y238" s="465">
        <f t="shared" si="30"/>
        <v>0</v>
      </c>
      <c r="Z238" s="663">
        <f t="shared" si="29"/>
        <v>0</v>
      </c>
      <c r="AA238" s="664">
        <f>IF(C238='Allgemeines+Zusammenfassung'!$B$11,SAV!$O238-SAV!$AB238,HLOOKUP('Allgemeines+Zusammenfassung'!$B$11-1,$AC$4:$AI$300,ROW(C238)-3,FALSE)-$AB238)</f>
        <v>0</v>
      </c>
      <c r="AB238" s="664">
        <f>HLOOKUP('Allgemeines+Zusammenfassung'!$B$11,$AC$4:$AI$300,ROW(C238)-3,FALSE)</f>
        <v>0</v>
      </c>
      <c r="AC238" s="663">
        <f t="shared" si="26"/>
        <v>0</v>
      </c>
      <c r="AD238" s="663">
        <f t="shared" si="32"/>
        <v>0</v>
      </c>
      <c r="AE238" s="663">
        <f t="shared" si="32"/>
        <v>0</v>
      </c>
      <c r="AF238" s="663">
        <f t="shared" si="32"/>
        <v>0</v>
      </c>
      <c r="AG238" s="663">
        <f t="shared" si="32"/>
        <v>0</v>
      </c>
      <c r="AH238" s="663">
        <f t="shared" si="32"/>
        <v>0</v>
      </c>
      <c r="AI238" s="663">
        <f t="shared" si="32"/>
        <v>0</v>
      </c>
      <c r="AJ238" s="426"/>
    </row>
    <row r="239" spans="1:36" ht="15" x14ac:dyDescent="0.25">
      <c r="A239" s="462"/>
      <c r="B239" s="462"/>
      <c r="C239" s="463"/>
      <c r="D239" s="662"/>
      <c r="E239" s="662"/>
      <c r="F239" s="662"/>
      <c r="G239" s="662"/>
      <c r="H239" s="662"/>
      <c r="I239" s="662"/>
      <c r="J239" s="662"/>
      <c r="K239" s="662"/>
      <c r="L239" s="663">
        <f t="shared" si="27"/>
        <v>0</v>
      </c>
      <c r="M239" s="662"/>
      <c r="N239" s="662"/>
      <c r="O239" s="663">
        <f t="shared" si="28"/>
        <v>0</v>
      </c>
      <c r="P239" s="662"/>
      <c r="Q239" s="464">
        <f>IF(ISBLANK($B239),0,VLOOKUP($B239,Listen!$A$2:$C$44,2,FALSE))</f>
        <v>0</v>
      </c>
      <c r="R239" s="464">
        <f>IF(ISBLANK($B239),0,VLOOKUP($B239,Listen!$A$2:$C$44,3,FALSE))</f>
        <v>0</v>
      </c>
      <c r="S239" s="465">
        <f t="shared" si="31"/>
        <v>0</v>
      </c>
      <c r="T239" s="465">
        <f t="shared" si="30"/>
        <v>0</v>
      </c>
      <c r="U239" s="465">
        <f t="shared" si="30"/>
        <v>0</v>
      </c>
      <c r="V239" s="465">
        <f t="shared" si="30"/>
        <v>0</v>
      </c>
      <c r="W239" s="465">
        <f t="shared" si="30"/>
        <v>0</v>
      </c>
      <c r="X239" s="465">
        <f t="shared" si="30"/>
        <v>0</v>
      </c>
      <c r="Y239" s="465">
        <f t="shared" si="30"/>
        <v>0</v>
      </c>
      <c r="Z239" s="663">
        <f t="shared" si="29"/>
        <v>0</v>
      </c>
      <c r="AA239" s="664">
        <f>IF(C239='Allgemeines+Zusammenfassung'!$B$11,SAV!$O239-SAV!$AB239,HLOOKUP('Allgemeines+Zusammenfassung'!$B$11-1,$AC$4:$AI$300,ROW(C239)-3,FALSE)-$AB239)</f>
        <v>0</v>
      </c>
      <c r="AB239" s="664">
        <f>HLOOKUP('Allgemeines+Zusammenfassung'!$B$11,$AC$4:$AI$300,ROW(C239)-3,FALSE)</f>
        <v>0</v>
      </c>
      <c r="AC239" s="663">
        <f t="shared" si="26"/>
        <v>0</v>
      </c>
      <c r="AD239" s="663">
        <f t="shared" si="32"/>
        <v>0</v>
      </c>
      <c r="AE239" s="663">
        <f t="shared" si="32"/>
        <v>0</v>
      </c>
      <c r="AF239" s="663">
        <f t="shared" si="32"/>
        <v>0</v>
      </c>
      <c r="AG239" s="663">
        <f t="shared" si="32"/>
        <v>0</v>
      </c>
      <c r="AH239" s="663">
        <f t="shared" si="32"/>
        <v>0</v>
      </c>
      <c r="AI239" s="663">
        <f t="shared" si="32"/>
        <v>0</v>
      </c>
      <c r="AJ239" s="426"/>
    </row>
    <row r="240" spans="1:36" ht="15" x14ac:dyDescent="0.25">
      <c r="A240" s="462"/>
      <c r="B240" s="462"/>
      <c r="C240" s="463"/>
      <c r="D240" s="662"/>
      <c r="E240" s="662"/>
      <c r="F240" s="662"/>
      <c r="G240" s="662"/>
      <c r="H240" s="662"/>
      <c r="I240" s="662"/>
      <c r="J240" s="662"/>
      <c r="K240" s="662"/>
      <c r="L240" s="663">
        <f t="shared" si="27"/>
        <v>0</v>
      </c>
      <c r="M240" s="662"/>
      <c r="N240" s="662"/>
      <c r="O240" s="663">
        <f t="shared" si="28"/>
        <v>0</v>
      </c>
      <c r="P240" s="662"/>
      <c r="Q240" s="464">
        <f>IF(ISBLANK($B240),0,VLOOKUP($B240,Listen!$A$2:$C$44,2,FALSE))</f>
        <v>0</v>
      </c>
      <c r="R240" s="464">
        <f>IF(ISBLANK($B240),0,VLOOKUP($B240,Listen!$A$2:$C$44,3,FALSE))</f>
        <v>0</v>
      </c>
      <c r="S240" s="465">
        <f t="shared" si="31"/>
        <v>0</v>
      </c>
      <c r="T240" s="465">
        <f t="shared" si="30"/>
        <v>0</v>
      </c>
      <c r="U240" s="465">
        <f t="shared" si="30"/>
        <v>0</v>
      </c>
      <c r="V240" s="465">
        <f t="shared" si="30"/>
        <v>0</v>
      </c>
      <c r="W240" s="465">
        <f t="shared" si="30"/>
        <v>0</v>
      </c>
      <c r="X240" s="465">
        <f t="shared" si="30"/>
        <v>0</v>
      </c>
      <c r="Y240" s="465">
        <f t="shared" si="30"/>
        <v>0</v>
      </c>
      <c r="Z240" s="663">
        <f t="shared" si="29"/>
        <v>0</v>
      </c>
      <c r="AA240" s="664">
        <f>IF(C240='Allgemeines+Zusammenfassung'!$B$11,SAV!$O240-SAV!$AB240,HLOOKUP('Allgemeines+Zusammenfassung'!$B$11-1,$AC$4:$AI$300,ROW(C240)-3,FALSE)-$AB240)</f>
        <v>0</v>
      </c>
      <c r="AB240" s="664">
        <f>HLOOKUP('Allgemeines+Zusammenfassung'!$B$11,$AC$4:$AI$300,ROW(C240)-3,FALSE)</f>
        <v>0</v>
      </c>
      <c r="AC240" s="663">
        <f t="shared" si="26"/>
        <v>0</v>
      </c>
      <c r="AD240" s="663">
        <f t="shared" si="32"/>
        <v>0</v>
      </c>
      <c r="AE240" s="663">
        <f t="shared" si="32"/>
        <v>0</v>
      </c>
      <c r="AF240" s="663">
        <f t="shared" si="32"/>
        <v>0</v>
      </c>
      <c r="AG240" s="663">
        <f t="shared" si="32"/>
        <v>0</v>
      </c>
      <c r="AH240" s="663">
        <f t="shared" si="32"/>
        <v>0</v>
      </c>
      <c r="AI240" s="663">
        <f t="shared" si="32"/>
        <v>0</v>
      </c>
      <c r="AJ240" s="426"/>
    </row>
    <row r="241" spans="1:36" ht="15" x14ac:dyDescent="0.25">
      <c r="A241" s="462"/>
      <c r="B241" s="462"/>
      <c r="C241" s="463"/>
      <c r="D241" s="662"/>
      <c r="E241" s="662"/>
      <c r="F241" s="662"/>
      <c r="G241" s="662"/>
      <c r="H241" s="662"/>
      <c r="I241" s="662"/>
      <c r="J241" s="662"/>
      <c r="K241" s="662"/>
      <c r="L241" s="663">
        <f t="shared" si="27"/>
        <v>0</v>
      </c>
      <c r="M241" s="662"/>
      <c r="N241" s="662"/>
      <c r="O241" s="663">
        <f t="shared" si="28"/>
        <v>0</v>
      </c>
      <c r="P241" s="662"/>
      <c r="Q241" s="464">
        <f>IF(ISBLANK($B241),0,VLOOKUP($B241,Listen!$A$2:$C$44,2,FALSE))</f>
        <v>0</v>
      </c>
      <c r="R241" s="464">
        <f>IF(ISBLANK($B241),0,VLOOKUP($B241,Listen!$A$2:$C$44,3,FALSE))</f>
        <v>0</v>
      </c>
      <c r="S241" s="465">
        <f t="shared" si="31"/>
        <v>0</v>
      </c>
      <c r="T241" s="465">
        <f t="shared" si="30"/>
        <v>0</v>
      </c>
      <c r="U241" s="465">
        <f t="shared" si="30"/>
        <v>0</v>
      </c>
      <c r="V241" s="465">
        <f t="shared" si="30"/>
        <v>0</v>
      </c>
      <c r="W241" s="465">
        <f t="shared" si="30"/>
        <v>0</v>
      </c>
      <c r="X241" s="465">
        <f t="shared" si="30"/>
        <v>0</v>
      </c>
      <c r="Y241" s="465">
        <f t="shared" si="30"/>
        <v>0</v>
      </c>
      <c r="Z241" s="663">
        <f t="shared" si="29"/>
        <v>0</v>
      </c>
      <c r="AA241" s="664">
        <f>IF(C241='Allgemeines+Zusammenfassung'!$B$11,SAV!$O241-SAV!$AB241,HLOOKUP('Allgemeines+Zusammenfassung'!$B$11-1,$AC$4:$AI$300,ROW(C241)-3,FALSE)-$AB241)</f>
        <v>0</v>
      </c>
      <c r="AB241" s="664">
        <f>HLOOKUP('Allgemeines+Zusammenfassung'!$B$11,$AC$4:$AI$300,ROW(C241)-3,FALSE)</f>
        <v>0</v>
      </c>
      <c r="AC241" s="663">
        <f t="shared" si="26"/>
        <v>0</v>
      </c>
      <c r="AD241" s="663">
        <f t="shared" si="32"/>
        <v>0</v>
      </c>
      <c r="AE241" s="663">
        <f t="shared" si="32"/>
        <v>0</v>
      </c>
      <c r="AF241" s="663">
        <f t="shared" si="32"/>
        <v>0</v>
      </c>
      <c r="AG241" s="663">
        <f t="shared" si="32"/>
        <v>0</v>
      </c>
      <c r="AH241" s="663">
        <f t="shared" si="32"/>
        <v>0</v>
      </c>
      <c r="AI241" s="663">
        <f t="shared" si="32"/>
        <v>0</v>
      </c>
      <c r="AJ241" s="426"/>
    </row>
    <row r="242" spans="1:36" ht="15" x14ac:dyDescent="0.25">
      <c r="A242" s="462"/>
      <c r="B242" s="462"/>
      <c r="C242" s="463"/>
      <c r="D242" s="662"/>
      <c r="E242" s="662"/>
      <c r="F242" s="662"/>
      <c r="G242" s="662"/>
      <c r="H242" s="662"/>
      <c r="I242" s="662"/>
      <c r="J242" s="662"/>
      <c r="K242" s="662"/>
      <c r="L242" s="663">
        <f t="shared" si="27"/>
        <v>0</v>
      </c>
      <c r="M242" s="662"/>
      <c r="N242" s="662"/>
      <c r="O242" s="663">
        <f t="shared" si="28"/>
        <v>0</v>
      </c>
      <c r="P242" s="662"/>
      <c r="Q242" s="464">
        <f>IF(ISBLANK($B242),0,VLOOKUP($B242,Listen!$A$2:$C$44,2,FALSE))</f>
        <v>0</v>
      </c>
      <c r="R242" s="464">
        <f>IF(ISBLANK($B242),0,VLOOKUP($B242,Listen!$A$2:$C$44,3,FALSE))</f>
        <v>0</v>
      </c>
      <c r="S242" s="465">
        <f t="shared" si="31"/>
        <v>0</v>
      </c>
      <c r="T242" s="465">
        <f t="shared" si="30"/>
        <v>0</v>
      </c>
      <c r="U242" s="465">
        <f t="shared" si="30"/>
        <v>0</v>
      </c>
      <c r="V242" s="465">
        <f t="shared" si="30"/>
        <v>0</v>
      </c>
      <c r="W242" s="465">
        <f t="shared" si="30"/>
        <v>0</v>
      </c>
      <c r="X242" s="465">
        <f t="shared" si="30"/>
        <v>0</v>
      </c>
      <c r="Y242" s="465">
        <f t="shared" si="30"/>
        <v>0</v>
      </c>
      <c r="Z242" s="663">
        <f t="shared" si="29"/>
        <v>0</v>
      </c>
      <c r="AA242" s="664">
        <f>IF(C242='Allgemeines+Zusammenfassung'!$B$11,SAV!$O242-SAV!$AB242,HLOOKUP('Allgemeines+Zusammenfassung'!$B$11-1,$AC$4:$AI$300,ROW(C242)-3,FALSE)-$AB242)</f>
        <v>0</v>
      </c>
      <c r="AB242" s="664">
        <f>HLOOKUP('Allgemeines+Zusammenfassung'!$B$11,$AC$4:$AI$300,ROW(C242)-3,FALSE)</f>
        <v>0</v>
      </c>
      <c r="AC242" s="663">
        <f t="shared" si="26"/>
        <v>0</v>
      </c>
      <c r="AD242" s="663">
        <f t="shared" si="32"/>
        <v>0</v>
      </c>
      <c r="AE242" s="663">
        <f t="shared" si="32"/>
        <v>0</v>
      </c>
      <c r="AF242" s="663">
        <f t="shared" si="32"/>
        <v>0</v>
      </c>
      <c r="AG242" s="663">
        <f t="shared" si="32"/>
        <v>0</v>
      </c>
      <c r="AH242" s="663">
        <f t="shared" si="32"/>
        <v>0</v>
      </c>
      <c r="AI242" s="663">
        <f t="shared" si="32"/>
        <v>0</v>
      </c>
      <c r="AJ242" s="426"/>
    </row>
    <row r="243" spans="1:36" ht="15" x14ac:dyDescent="0.25">
      <c r="A243" s="462"/>
      <c r="B243" s="462"/>
      <c r="C243" s="463"/>
      <c r="D243" s="662"/>
      <c r="E243" s="662"/>
      <c r="F243" s="662"/>
      <c r="G243" s="662"/>
      <c r="H243" s="662"/>
      <c r="I243" s="662"/>
      <c r="J243" s="662"/>
      <c r="K243" s="662"/>
      <c r="L243" s="663">
        <f t="shared" si="27"/>
        <v>0</v>
      </c>
      <c r="M243" s="662"/>
      <c r="N243" s="662"/>
      <c r="O243" s="663">
        <f t="shared" si="28"/>
        <v>0</v>
      </c>
      <c r="P243" s="662"/>
      <c r="Q243" s="464">
        <f>IF(ISBLANK($B243),0,VLOOKUP($B243,Listen!$A$2:$C$44,2,FALSE))</f>
        <v>0</v>
      </c>
      <c r="R243" s="464">
        <f>IF(ISBLANK($B243),0,VLOOKUP($B243,Listen!$A$2:$C$44,3,FALSE))</f>
        <v>0</v>
      </c>
      <c r="S243" s="465">
        <f t="shared" si="31"/>
        <v>0</v>
      </c>
      <c r="T243" s="465">
        <f t="shared" si="30"/>
        <v>0</v>
      </c>
      <c r="U243" s="465">
        <f t="shared" si="30"/>
        <v>0</v>
      </c>
      <c r="V243" s="465">
        <f t="shared" si="30"/>
        <v>0</v>
      </c>
      <c r="W243" s="465">
        <f t="shared" si="30"/>
        <v>0</v>
      </c>
      <c r="X243" s="465">
        <f t="shared" si="30"/>
        <v>0</v>
      </c>
      <c r="Y243" s="465">
        <f t="shared" si="30"/>
        <v>0</v>
      </c>
      <c r="Z243" s="663">
        <f t="shared" si="29"/>
        <v>0</v>
      </c>
      <c r="AA243" s="664">
        <f>IF(C243='Allgemeines+Zusammenfassung'!$B$11,SAV!$O243-SAV!$AB243,HLOOKUP('Allgemeines+Zusammenfassung'!$B$11-1,$AC$4:$AI$300,ROW(C243)-3,FALSE)-$AB243)</f>
        <v>0</v>
      </c>
      <c r="AB243" s="664">
        <f>HLOOKUP('Allgemeines+Zusammenfassung'!$B$11,$AC$4:$AI$300,ROW(C243)-3,FALSE)</f>
        <v>0</v>
      </c>
      <c r="AC243" s="663">
        <f t="shared" si="26"/>
        <v>0</v>
      </c>
      <c r="AD243" s="663">
        <f t="shared" si="32"/>
        <v>0</v>
      </c>
      <c r="AE243" s="663">
        <f t="shared" si="32"/>
        <v>0</v>
      </c>
      <c r="AF243" s="663">
        <f t="shared" si="32"/>
        <v>0</v>
      </c>
      <c r="AG243" s="663">
        <f t="shared" si="32"/>
        <v>0</v>
      </c>
      <c r="AH243" s="663">
        <f t="shared" si="32"/>
        <v>0</v>
      </c>
      <c r="AI243" s="663">
        <f t="shared" si="32"/>
        <v>0</v>
      </c>
      <c r="AJ243" s="426"/>
    </row>
    <row r="244" spans="1:36" ht="15" x14ac:dyDescent="0.25">
      <c r="A244" s="462"/>
      <c r="B244" s="462"/>
      <c r="C244" s="463"/>
      <c r="D244" s="662"/>
      <c r="E244" s="662"/>
      <c r="F244" s="662"/>
      <c r="G244" s="662"/>
      <c r="H244" s="662"/>
      <c r="I244" s="662"/>
      <c r="J244" s="662"/>
      <c r="K244" s="662"/>
      <c r="L244" s="663">
        <f t="shared" si="27"/>
        <v>0</v>
      </c>
      <c r="M244" s="662"/>
      <c r="N244" s="662"/>
      <c r="O244" s="663">
        <f t="shared" si="28"/>
        <v>0</v>
      </c>
      <c r="P244" s="662"/>
      <c r="Q244" s="464">
        <f>IF(ISBLANK($B244),0,VLOOKUP($B244,Listen!$A$2:$C$44,2,FALSE))</f>
        <v>0</v>
      </c>
      <c r="R244" s="464">
        <f>IF(ISBLANK($B244),0,VLOOKUP($B244,Listen!$A$2:$C$44,3,FALSE))</f>
        <v>0</v>
      </c>
      <c r="S244" s="465">
        <f t="shared" si="31"/>
        <v>0</v>
      </c>
      <c r="T244" s="465">
        <f t="shared" si="30"/>
        <v>0</v>
      </c>
      <c r="U244" s="465">
        <f t="shared" si="30"/>
        <v>0</v>
      </c>
      <c r="V244" s="465">
        <f t="shared" ref="T244:Y286" si="33">$Q244</f>
        <v>0</v>
      </c>
      <c r="W244" s="465">
        <f t="shared" si="33"/>
        <v>0</v>
      </c>
      <c r="X244" s="465">
        <f t="shared" si="33"/>
        <v>0</v>
      </c>
      <c r="Y244" s="465">
        <f t="shared" si="33"/>
        <v>0</v>
      </c>
      <c r="Z244" s="663">
        <f t="shared" si="29"/>
        <v>0</v>
      </c>
      <c r="AA244" s="664">
        <f>IF(C244='Allgemeines+Zusammenfassung'!$B$11,SAV!$O244-SAV!$AB244,HLOOKUP('Allgemeines+Zusammenfassung'!$B$11-1,$AC$4:$AI$300,ROW(C244)-3,FALSE)-$AB244)</f>
        <v>0</v>
      </c>
      <c r="AB244" s="664">
        <f>HLOOKUP('Allgemeines+Zusammenfassung'!$B$11,$AC$4:$AI$300,ROW(C244)-3,FALSE)</f>
        <v>0</v>
      </c>
      <c r="AC244" s="663">
        <f t="shared" si="26"/>
        <v>0</v>
      </c>
      <c r="AD244" s="663">
        <f t="shared" si="32"/>
        <v>0</v>
      </c>
      <c r="AE244" s="663">
        <f t="shared" si="32"/>
        <v>0</v>
      </c>
      <c r="AF244" s="663">
        <f t="shared" si="32"/>
        <v>0</v>
      </c>
      <c r="AG244" s="663">
        <f t="shared" si="32"/>
        <v>0</v>
      </c>
      <c r="AH244" s="663">
        <f t="shared" si="32"/>
        <v>0</v>
      </c>
      <c r="AI244" s="663">
        <f t="shared" si="32"/>
        <v>0</v>
      </c>
      <c r="AJ244" s="426"/>
    </row>
    <row r="245" spans="1:36" ht="15" x14ac:dyDescent="0.25">
      <c r="A245" s="462"/>
      <c r="B245" s="462"/>
      <c r="C245" s="463"/>
      <c r="D245" s="662"/>
      <c r="E245" s="662"/>
      <c r="F245" s="662"/>
      <c r="G245" s="662"/>
      <c r="H245" s="662"/>
      <c r="I245" s="662"/>
      <c r="J245" s="662"/>
      <c r="K245" s="662"/>
      <c r="L245" s="663">
        <f t="shared" si="27"/>
        <v>0</v>
      </c>
      <c r="M245" s="662"/>
      <c r="N245" s="662"/>
      <c r="O245" s="663">
        <f t="shared" si="28"/>
        <v>0</v>
      </c>
      <c r="P245" s="662"/>
      <c r="Q245" s="464">
        <f>IF(ISBLANK($B245),0,VLOOKUP($B245,Listen!$A$2:$C$44,2,FALSE))</f>
        <v>0</v>
      </c>
      <c r="R245" s="464">
        <f>IF(ISBLANK($B245),0,VLOOKUP($B245,Listen!$A$2:$C$44,3,FALSE))</f>
        <v>0</v>
      </c>
      <c r="S245" s="465">
        <f t="shared" si="31"/>
        <v>0</v>
      </c>
      <c r="T245" s="465">
        <f t="shared" si="33"/>
        <v>0</v>
      </c>
      <c r="U245" s="465">
        <f t="shared" si="33"/>
        <v>0</v>
      </c>
      <c r="V245" s="465">
        <f t="shared" si="33"/>
        <v>0</v>
      </c>
      <c r="W245" s="465">
        <f t="shared" si="33"/>
        <v>0</v>
      </c>
      <c r="X245" s="465">
        <f t="shared" si="33"/>
        <v>0</v>
      </c>
      <c r="Y245" s="465">
        <f t="shared" si="33"/>
        <v>0</v>
      </c>
      <c r="Z245" s="663">
        <f t="shared" si="29"/>
        <v>0</v>
      </c>
      <c r="AA245" s="664">
        <f>IF(C245='Allgemeines+Zusammenfassung'!$B$11,SAV!$O245-SAV!$AB245,HLOOKUP('Allgemeines+Zusammenfassung'!$B$11-1,$AC$4:$AI$300,ROW(C245)-3,FALSE)-$AB245)</f>
        <v>0</v>
      </c>
      <c r="AB245" s="664">
        <f>HLOOKUP('Allgemeines+Zusammenfassung'!$B$11,$AC$4:$AI$300,ROW(C245)-3,FALSE)</f>
        <v>0</v>
      </c>
      <c r="AC245" s="663">
        <f t="shared" si="26"/>
        <v>0</v>
      </c>
      <c r="AD245" s="663">
        <f t="shared" si="32"/>
        <v>0</v>
      </c>
      <c r="AE245" s="663">
        <f t="shared" si="32"/>
        <v>0</v>
      </c>
      <c r="AF245" s="663">
        <f t="shared" si="32"/>
        <v>0</v>
      </c>
      <c r="AG245" s="663">
        <f t="shared" si="32"/>
        <v>0</v>
      </c>
      <c r="AH245" s="663">
        <f t="shared" si="32"/>
        <v>0</v>
      </c>
      <c r="AI245" s="663">
        <f t="shared" si="32"/>
        <v>0</v>
      </c>
      <c r="AJ245" s="426"/>
    </row>
    <row r="246" spans="1:36" ht="15" x14ac:dyDescent="0.25">
      <c r="A246" s="462"/>
      <c r="B246" s="462"/>
      <c r="C246" s="463"/>
      <c r="D246" s="662"/>
      <c r="E246" s="662"/>
      <c r="F246" s="662"/>
      <c r="G246" s="662"/>
      <c r="H246" s="662"/>
      <c r="I246" s="662"/>
      <c r="J246" s="662"/>
      <c r="K246" s="662"/>
      <c r="L246" s="663">
        <f t="shared" si="27"/>
        <v>0</v>
      </c>
      <c r="M246" s="662"/>
      <c r="N246" s="662"/>
      <c r="O246" s="663">
        <f t="shared" si="28"/>
        <v>0</v>
      </c>
      <c r="P246" s="662"/>
      <c r="Q246" s="464">
        <f>IF(ISBLANK($B246),0,VLOOKUP($B246,Listen!$A$2:$C$44,2,FALSE))</f>
        <v>0</v>
      </c>
      <c r="R246" s="464">
        <f>IF(ISBLANK($B246),0,VLOOKUP($B246,Listen!$A$2:$C$44,3,FALSE))</f>
        <v>0</v>
      </c>
      <c r="S246" s="465">
        <f t="shared" si="31"/>
        <v>0</v>
      </c>
      <c r="T246" s="465">
        <f t="shared" si="33"/>
        <v>0</v>
      </c>
      <c r="U246" s="465">
        <f t="shared" si="33"/>
        <v>0</v>
      </c>
      <c r="V246" s="465">
        <f t="shared" si="33"/>
        <v>0</v>
      </c>
      <c r="W246" s="465">
        <f t="shared" si="33"/>
        <v>0</v>
      </c>
      <c r="X246" s="465">
        <f t="shared" si="33"/>
        <v>0</v>
      </c>
      <c r="Y246" s="465">
        <f t="shared" si="33"/>
        <v>0</v>
      </c>
      <c r="Z246" s="663">
        <f t="shared" si="29"/>
        <v>0</v>
      </c>
      <c r="AA246" s="664">
        <f>IF(C246='Allgemeines+Zusammenfassung'!$B$11,SAV!$O246-SAV!$AB246,HLOOKUP('Allgemeines+Zusammenfassung'!$B$11-1,$AC$4:$AI$300,ROW(C246)-3,FALSE)-$AB246)</f>
        <v>0</v>
      </c>
      <c r="AB246" s="664">
        <f>HLOOKUP('Allgemeines+Zusammenfassung'!$B$11,$AC$4:$AI$300,ROW(C246)-3,FALSE)</f>
        <v>0</v>
      </c>
      <c r="AC246" s="663">
        <f t="shared" si="26"/>
        <v>0</v>
      </c>
      <c r="AD246" s="663">
        <f t="shared" si="32"/>
        <v>0</v>
      </c>
      <c r="AE246" s="663">
        <f t="shared" si="32"/>
        <v>0</v>
      </c>
      <c r="AF246" s="663">
        <f t="shared" si="32"/>
        <v>0</v>
      </c>
      <c r="AG246" s="663">
        <f t="shared" si="32"/>
        <v>0</v>
      </c>
      <c r="AH246" s="663">
        <f t="shared" si="32"/>
        <v>0</v>
      </c>
      <c r="AI246" s="663">
        <f t="shared" si="32"/>
        <v>0</v>
      </c>
      <c r="AJ246" s="426"/>
    </row>
    <row r="247" spans="1:36" ht="15" x14ac:dyDescent="0.25">
      <c r="A247" s="462"/>
      <c r="B247" s="462"/>
      <c r="C247" s="463"/>
      <c r="D247" s="662"/>
      <c r="E247" s="662"/>
      <c r="F247" s="662"/>
      <c r="G247" s="662"/>
      <c r="H247" s="662"/>
      <c r="I247" s="662"/>
      <c r="J247" s="662"/>
      <c r="K247" s="662"/>
      <c r="L247" s="663">
        <f t="shared" si="27"/>
        <v>0</v>
      </c>
      <c r="M247" s="662"/>
      <c r="N247" s="662"/>
      <c r="O247" s="663">
        <f t="shared" si="28"/>
        <v>0</v>
      </c>
      <c r="P247" s="662"/>
      <c r="Q247" s="464">
        <f>IF(ISBLANK($B247),0,VLOOKUP($B247,Listen!$A$2:$C$44,2,FALSE))</f>
        <v>0</v>
      </c>
      <c r="R247" s="464">
        <f>IF(ISBLANK($B247),0,VLOOKUP($B247,Listen!$A$2:$C$44,3,FALSE))</f>
        <v>0</v>
      </c>
      <c r="S247" s="465">
        <f t="shared" si="31"/>
        <v>0</v>
      </c>
      <c r="T247" s="465">
        <f t="shared" si="33"/>
        <v>0</v>
      </c>
      <c r="U247" s="465">
        <f t="shared" si="33"/>
        <v>0</v>
      </c>
      <c r="V247" s="465">
        <f t="shared" si="33"/>
        <v>0</v>
      </c>
      <c r="W247" s="465">
        <f t="shared" si="33"/>
        <v>0</v>
      </c>
      <c r="X247" s="465">
        <f t="shared" si="33"/>
        <v>0</v>
      </c>
      <c r="Y247" s="465">
        <f t="shared" si="33"/>
        <v>0</v>
      </c>
      <c r="Z247" s="663">
        <f t="shared" si="29"/>
        <v>0</v>
      </c>
      <c r="AA247" s="664">
        <f>IF(C247='Allgemeines+Zusammenfassung'!$B$11,SAV!$O247-SAV!$AB247,HLOOKUP('Allgemeines+Zusammenfassung'!$B$11-1,$AC$4:$AI$300,ROW(C247)-3,FALSE)-$AB247)</f>
        <v>0</v>
      </c>
      <c r="AB247" s="664">
        <f>HLOOKUP('Allgemeines+Zusammenfassung'!$B$11,$AC$4:$AI$300,ROW(C247)-3,FALSE)</f>
        <v>0</v>
      </c>
      <c r="AC247" s="663">
        <f t="shared" si="26"/>
        <v>0</v>
      </c>
      <c r="AD247" s="663">
        <f t="shared" si="32"/>
        <v>0</v>
      </c>
      <c r="AE247" s="663">
        <f t="shared" si="32"/>
        <v>0</v>
      </c>
      <c r="AF247" s="663">
        <f t="shared" si="32"/>
        <v>0</v>
      </c>
      <c r="AG247" s="663">
        <f t="shared" si="32"/>
        <v>0</v>
      </c>
      <c r="AH247" s="663">
        <f t="shared" si="32"/>
        <v>0</v>
      </c>
      <c r="AI247" s="663">
        <f t="shared" si="32"/>
        <v>0</v>
      </c>
      <c r="AJ247" s="426"/>
    </row>
    <row r="248" spans="1:36" ht="15" x14ac:dyDescent="0.25">
      <c r="A248" s="462"/>
      <c r="B248" s="462"/>
      <c r="C248" s="463"/>
      <c r="D248" s="662"/>
      <c r="E248" s="662"/>
      <c r="F248" s="662"/>
      <c r="G248" s="662"/>
      <c r="H248" s="662"/>
      <c r="I248" s="662"/>
      <c r="J248" s="662"/>
      <c r="K248" s="662"/>
      <c r="L248" s="663">
        <f t="shared" si="27"/>
        <v>0</v>
      </c>
      <c r="M248" s="662"/>
      <c r="N248" s="662"/>
      <c r="O248" s="663">
        <f t="shared" si="28"/>
        <v>0</v>
      </c>
      <c r="P248" s="662"/>
      <c r="Q248" s="464">
        <f>IF(ISBLANK($B248),0,VLOOKUP($B248,Listen!$A$2:$C$44,2,FALSE))</f>
        <v>0</v>
      </c>
      <c r="R248" s="464">
        <f>IF(ISBLANK($B248),0,VLOOKUP($B248,Listen!$A$2:$C$44,3,FALSE))</f>
        <v>0</v>
      </c>
      <c r="S248" s="465">
        <f t="shared" si="31"/>
        <v>0</v>
      </c>
      <c r="T248" s="465">
        <f t="shared" si="33"/>
        <v>0</v>
      </c>
      <c r="U248" s="465">
        <f t="shared" si="33"/>
        <v>0</v>
      </c>
      <c r="V248" s="465">
        <f t="shared" si="33"/>
        <v>0</v>
      </c>
      <c r="W248" s="465">
        <f t="shared" si="33"/>
        <v>0</v>
      </c>
      <c r="X248" s="465">
        <f t="shared" si="33"/>
        <v>0</v>
      </c>
      <c r="Y248" s="465">
        <f t="shared" si="33"/>
        <v>0</v>
      </c>
      <c r="Z248" s="663">
        <f t="shared" si="29"/>
        <v>0</v>
      </c>
      <c r="AA248" s="664">
        <f>IF(C248='Allgemeines+Zusammenfassung'!$B$11,SAV!$O248-SAV!$AB248,HLOOKUP('Allgemeines+Zusammenfassung'!$B$11-1,$AC$4:$AI$300,ROW(C248)-3,FALSE)-$AB248)</f>
        <v>0</v>
      </c>
      <c r="AB248" s="664">
        <f>HLOOKUP('Allgemeines+Zusammenfassung'!$B$11,$AC$4:$AI$300,ROW(C248)-3,FALSE)</f>
        <v>0</v>
      </c>
      <c r="AC248" s="663">
        <f t="shared" si="26"/>
        <v>0</v>
      </c>
      <c r="AD248" s="663">
        <f t="shared" si="32"/>
        <v>0</v>
      </c>
      <c r="AE248" s="663">
        <f t="shared" si="32"/>
        <v>0</v>
      </c>
      <c r="AF248" s="663">
        <f t="shared" si="32"/>
        <v>0</v>
      </c>
      <c r="AG248" s="663">
        <f t="shared" si="32"/>
        <v>0</v>
      </c>
      <c r="AH248" s="663">
        <f t="shared" si="32"/>
        <v>0</v>
      </c>
      <c r="AI248" s="663">
        <f t="shared" si="32"/>
        <v>0</v>
      </c>
      <c r="AJ248" s="426"/>
    </row>
    <row r="249" spans="1:36" ht="15" x14ac:dyDescent="0.25">
      <c r="A249" s="462"/>
      <c r="B249" s="462"/>
      <c r="C249" s="463"/>
      <c r="D249" s="662"/>
      <c r="E249" s="662"/>
      <c r="F249" s="662"/>
      <c r="G249" s="662"/>
      <c r="H249" s="662"/>
      <c r="I249" s="662"/>
      <c r="J249" s="662"/>
      <c r="K249" s="662"/>
      <c r="L249" s="663">
        <f t="shared" si="27"/>
        <v>0</v>
      </c>
      <c r="M249" s="662"/>
      <c r="N249" s="662"/>
      <c r="O249" s="663">
        <f t="shared" si="28"/>
        <v>0</v>
      </c>
      <c r="P249" s="662"/>
      <c r="Q249" s="464">
        <f>IF(ISBLANK($B249),0,VLOOKUP($B249,Listen!$A$2:$C$44,2,FALSE))</f>
        <v>0</v>
      </c>
      <c r="R249" s="464">
        <f>IF(ISBLANK($B249),0,VLOOKUP($B249,Listen!$A$2:$C$44,3,FALSE))</f>
        <v>0</v>
      </c>
      <c r="S249" s="465">
        <f t="shared" si="31"/>
        <v>0</v>
      </c>
      <c r="T249" s="465">
        <f t="shared" si="33"/>
        <v>0</v>
      </c>
      <c r="U249" s="465">
        <f t="shared" si="33"/>
        <v>0</v>
      </c>
      <c r="V249" s="465">
        <f t="shared" si="33"/>
        <v>0</v>
      </c>
      <c r="W249" s="465">
        <f t="shared" si="33"/>
        <v>0</v>
      </c>
      <c r="X249" s="465">
        <f t="shared" si="33"/>
        <v>0</v>
      </c>
      <c r="Y249" s="465">
        <f t="shared" si="33"/>
        <v>0</v>
      </c>
      <c r="Z249" s="663">
        <f t="shared" si="29"/>
        <v>0</v>
      </c>
      <c r="AA249" s="664">
        <f>IF(C249='Allgemeines+Zusammenfassung'!$B$11,SAV!$O249-SAV!$AB249,HLOOKUP('Allgemeines+Zusammenfassung'!$B$11-1,$AC$4:$AI$300,ROW(C249)-3,FALSE)-$AB249)</f>
        <v>0</v>
      </c>
      <c r="AB249" s="664">
        <f>HLOOKUP('Allgemeines+Zusammenfassung'!$B$11,$AC$4:$AI$300,ROW(C249)-3,FALSE)</f>
        <v>0</v>
      </c>
      <c r="AC249" s="663">
        <f t="shared" si="26"/>
        <v>0</v>
      </c>
      <c r="AD249" s="663">
        <f t="shared" si="32"/>
        <v>0</v>
      </c>
      <c r="AE249" s="663">
        <f t="shared" si="32"/>
        <v>0</v>
      </c>
      <c r="AF249" s="663">
        <f t="shared" si="32"/>
        <v>0</v>
      </c>
      <c r="AG249" s="663">
        <f t="shared" si="32"/>
        <v>0</v>
      </c>
      <c r="AH249" s="663">
        <f t="shared" si="32"/>
        <v>0</v>
      </c>
      <c r="AI249" s="663">
        <f t="shared" si="32"/>
        <v>0</v>
      </c>
      <c r="AJ249" s="426"/>
    </row>
    <row r="250" spans="1:36" ht="15" x14ac:dyDescent="0.25">
      <c r="A250" s="462"/>
      <c r="B250" s="462"/>
      <c r="C250" s="463"/>
      <c r="D250" s="662"/>
      <c r="E250" s="662"/>
      <c r="F250" s="662"/>
      <c r="G250" s="662"/>
      <c r="H250" s="662"/>
      <c r="I250" s="662"/>
      <c r="J250" s="662"/>
      <c r="K250" s="662"/>
      <c r="L250" s="663">
        <f t="shared" si="27"/>
        <v>0</v>
      </c>
      <c r="M250" s="662"/>
      <c r="N250" s="662"/>
      <c r="O250" s="663">
        <f t="shared" si="28"/>
        <v>0</v>
      </c>
      <c r="P250" s="662"/>
      <c r="Q250" s="464">
        <f>IF(ISBLANK($B250),0,VLOOKUP($B250,Listen!$A$2:$C$44,2,FALSE))</f>
        <v>0</v>
      </c>
      <c r="R250" s="464">
        <f>IF(ISBLANK($B250),0,VLOOKUP($B250,Listen!$A$2:$C$44,3,FALSE))</f>
        <v>0</v>
      </c>
      <c r="S250" s="465">
        <f t="shared" si="31"/>
        <v>0</v>
      </c>
      <c r="T250" s="465">
        <f t="shared" si="33"/>
        <v>0</v>
      </c>
      <c r="U250" s="465">
        <f t="shared" si="33"/>
        <v>0</v>
      </c>
      <c r="V250" s="465">
        <f t="shared" si="33"/>
        <v>0</v>
      </c>
      <c r="W250" s="465">
        <f t="shared" si="33"/>
        <v>0</v>
      </c>
      <c r="X250" s="465">
        <f t="shared" si="33"/>
        <v>0</v>
      </c>
      <c r="Y250" s="465">
        <f t="shared" si="33"/>
        <v>0</v>
      </c>
      <c r="Z250" s="663">
        <f t="shared" si="29"/>
        <v>0</v>
      </c>
      <c r="AA250" s="664">
        <f>IF(C250='Allgemeines+Zusammenfassung'!$B$11,SAV!$O250-SAV!$AB250,HLOOKUP('Allgemeines+Zusammenfassung'!$B$11-1,$AC$4:$AI$300,ROW(C250)-3,FALSE)-$AB250)</f>
        <v>0</v>
      </c>
      <c r="AB250" s="664">
        <f>HLOOKUP('Allgemeines+Zusammenfassung'!$B$11,$AC$4:$AI$300,ROW(C250)-3,FALSE)</f>
        <v>0</v>
      </c>
      <c r="AC250" s="663">
        <f t="shared" si="26"/>
        <v>0</v>
      </c>
      <c r="AD250" s="663">
        <f t="shared" si="32"/>
        <v>0</v>
      </c>
      <c r="AE250" s="663">
        <f t="shared" si="32"/>
        <v>0</v>
      </c>
      <c r="AF250" s="663">
        <f t="shared" si="32"/>
        <v>0</v>
      </c>
      <c r="AG250" s="663">
        <f t="shared" si="32"/>
        <v>0</v>
      </c>
      <c r="AH250" s="663">
        <f t="shared" si="32"/>
        <v>0</v>
      </c>
      <c r="AI250" s="663">
        <f t="shared" si="32"/>
        <v>0</v>
      </c>
      <c r="AJ250" s="426"/>
    </row>
    <row r="251" spans="1:36" ht="15" x14ac:dyDescent="0.25">
      <c r="A251" s="462"/>
      <c r="B251" s="462"/>
      <c r="C251" s="463"/>
      <c r="D251" s="662"/>
      <c r="E251" s="662"/>
      <c r="F251" s="662"/>
      <c r="G251" s="662"/>
      <c r="H251" s="662"/>
      <c r="I251" s="662"/>
      <c r="J251" s="662"/>
      <c r="K251" s="662"/>
      <c r="L251" s="663">
        <f t="shared" si="27"/>
        <v>0</v>
      </c>
      <c r="M251" s="662"/>
      <c r="N251" s="662"/>
      <c r="O251" s="663">
        <f t="shared" si="28"/>
        <v>0</v>
      </c>
      <c r="P251" s="662"/>
      <c r="Q251" s="464">
        <f>IF(ISBLANK($B251),0,VLOOKUP($B251,Listen!$A$2:$C$44,2,FALSE))</f>
        <v>0</v>
      </c>
      <c r="R251" s="464">
        <f>IF(ISBLANK($B251),0,VLOOKUP($B251,Listen!$A$2:$C$44,3,FALSE))</f>
        <v>0</v>
      </c>
      <c r="S251" s="465">
        <f t="shared" si="31"/>
        <v>0</v>
      </c>
      <c r="T251" s="465">
        <f t="shared" si="33"/>
        <v>0</v>
      </c>
      <c r="U251" s="465">
        <f t="shared" si="33"/>
        <v>0</v>
      </c>
      <c r="V251" s="465">
        <f t="shared" si="33"/>
        <v>0</v>
      </c>
      <c r="W251" s="465">
        <f t="shared" si="33"/>
        <v>0</v>
      </c>
      <c r="X251" s="465">
        <f t="shared" si="33"/>
        <v>0</v>
      </c>
      <c r="Y251" s="465">
        <f t="shared" si="33"/>
        <v>0</v>
      </c>
      <c r="Z251" s="663">
        <f t="shared" si="29"/>
        <v>0</v>
      </c>
      <c r="AA251" s="664">
        <f>IF(C251='Allgemeines+Zusammenfassung'!$B$11,SAV!$O251-SAV!$AB251,HLOOKUP('Allgemeines+Zusammenfassung'!$B$11-1,$AC$4:$AI$300,ROW(C251)-3,FALSE)-$AB251)</f>
        <v>0</v>
      </c>
      <c r="AB251" s="664">
        <f>HLOOKUP('Allgemeines+Zusammenfassung'!$B$11,$AC$4:$AI$300,ROW(C251)-3,FALSE)</f>
        <v>0</v>
      </c>
      <c r="AC251" s="663">
        <f t="shared" si="26"/>
        <v>0</v>
      </c>
      <c r="AD251" s="663">
        <f t="shared" si="32"/>
        <v>0</v>
      </c>
      <c r="AE251" s="663">
        <f t="shared" si="32"/>
        <v>0</v>
      </c>
      <c r="AF251" s="663">
        <f t="shared" si="32"/>
        <v>0</v>
      </c>
      <c r="AG251" s="663">
        <f t="shared" si="32"/>
        <v>0</v>
      </c>
      <c r="AH251" s="663">
        <f t="shared" si="32"/>
        <v>0</v>
      </c>
      <c r="AI251" s="663">
        <f t="shared" si="32"/>
        <v>0</v>
      </c>
      <c r="AJ251" s="426"/>
    </row>
    <row r="252" spans="1:36" ht="15" x14ac:dyDescent="0.25">
      <c r="A252" s="462"/>
      <c r="B252" s="462"/>
      <c r="C252" s="463"/>
      <c r="D252" s="662"/>
      <c r="E252" s="662"/>
      <c r="F252" s="662"/>
      <c r="G252" s="662"/>
      <c r="H252" s="662"/>
      <c r="I252" s="662"/>
      <c r="J252" s="662"/>
      <c r="K252" s="662"/>
      <c r="L252" s="663">
        <f t="shared" si="27"/>
        <v>0</v>
      </c>
      <c r="M252" s="662"/>
      <c r="N252" s="662"/>
      <c r="O252" s="663">
        <f t="shared" si="28"/>
        <v>0</v>
      </c>
      <c r="P252" s="662"/>
      <c r="Q252" s="464">
        <f>IF(ISBLANK($B252),0,VLOOKUP($B252,Listen!$A$2:$C$44,2,FALSE))</f>
        <v>0</v>
      </c>
      <c r="R252" s="464">
        <f>IF(ISBLANK($B252),0,VLOOKUP($B252,Listen!$A$2:$C$44,3,FALSE))</f>
        <v>0</v>
      </c>
      <c r="S252" s="465">
        <f t="shared" si="31"/>
        <v>0</v>
      </c>
      <c r="T252" s="465">
        <f t="shared" si="33"/>
        <v>0</v>
      </c>
      <c r="U252" s="465">
        <f t="shared" si="33"/>
        <v>0</v>
      </c>
      <c r="V252" s="465">
        <f t="shared" si="33"/>
        <v>0</v>
      </c>
      <c r="W252" s="465">
        <f t="shared" si="33"/>
        <v>0</v>
      </c>
      <c r="X252" s="465">
        <f t="shared" si="33"/>
        <v>0</v>
      </c>
      <c r="Y252" s="465">
        <f t="shared" si="33"/>
        <v>0</v>
      </c>
      <c r="Z252" s="663">
        <f t="shared" si="29"/>
        <v>0</v>
      </c>
      <c r="AA252" s="664">
        <f>IF(C252='Allgemeines+Zusammenfassung'!$B$11,SAV!$O252-SAV!$AB252,HLOOKUP('Allgemeines+Zusammenfassung'!$B$11-1,$AC$4:$AI$300,ROW(C252)-3,FALSE)-$AB252)</f>
        <v>0</v>
      </c>
      <c r="AB252" s="664">
        <f>HLOOKUP('Allgemeines+Zusammenfassung'!$B$11,$AC$4:$AI$300,ROW(C252)-3,FALSE)</f>
        <v>0</v>
      </c>
      <c r="AC252" s="663">
        <f t="shared" si="26"/>
        <v>0</v>
      </c>
      <c r="AD252" s="663">
        <f t="shared" si="32"/>
        <v>0</v>
      </c>
      <c r="AE252" s="663">
        <f t="shared" si="32"/>
        <v>0</v>
      </c>
      <c r="AF252" s="663">
        <f t="shared" si="32"/>
        <v>0</v>
      </c>
      <c r="AG252" s="663">
        <f t="shared" si="32"/>
        <v>0</v>
      </c>
      <c r="AH252" s="663">
        <f t="shared" si="32"/>
        <v>0</v>
      </c>
      <c r="AI252" s="663">
        <f t="shared" si="32"/>
        <v>0</v>
      </c>
      <c r="AJ252" s="426"/>
    </row>
    <row r="253" spans="1:36" ht="15" x14ac:dyDescent="0.25">
      <c r="A253" s="462"/>
      <c r="B253" s="462"/>
      <c r="C253" s="463"/>
      <c r="D253" s="662"/>
      <c r="E253" s="662"/>
      <c r="F253" s="662"/>
      <c r="G253" s="662"/>
      <c r="H253" s="662"/>
      <c r="I253" s="662"/>
      <c r="J253" s="662"/>
      <c r="K253" s="662"/>
      <c r="L253" s="663">
        <f t="shared" si="27"/>
        <v>0</v>
      </c>
      <c r="M253" s="662"/>
      <c r="N253" s="662"/>
      <c r="O253" s="663">
        <f t="shared" si="28"/>
        <v>0</v>
      </c>
      <c r="P253" s="662"/>
      <c r="Q253" s="464">
        <f>IF(ISBLANK($B253),0,VLOOKUP($B253,Listen!$A$2:$C$44,2,FALSE))</f>
        <v>0</v>
      </c>
      <c r="R253" s="464">
        <f>IF(ISBLANK($B253),0,VLOOKUP($B253,Listen!$A$2:$C$44,3,FALSE))</f>
        <v>0</v>
      </c>
      <c r="S253" s="465">
        <f t="shared" si="31"/>
        <v>0</v>
      </c>
      <c r="T253" s="465">
        <f t="shared" si="33"/>
        <v>0</v>
      </c>
      <c r="U253" s="465">
        <f t="shared" si="33"/>
        <v>0</v>
      </c>
      <c r="V253" s="465">
        <f t="shared" si="33"/>
        <v>0</v>
      </c>
      <c r="W253" s="465">
        <f t="shared" si="33"/>
        <v>0</v>
      </c>
      <c r="X253" s="465">
        <f t="shared" si="33"/>
        <v>0</v>
      </c>
      <c r="Y253" s="465">
        <f t="shared" si="33"/>
        <v>0</v>
      </c>
      <c r="Z253" s="663">
        <f t="shared" si="29"/>
        <v>0</v>
      </c>
      <c r="AA253" s="664">
        <f>IF(C253='Allgemeines+Zusammenfassung'!$B$11,SAV!$O253-SAV!$AB253,HLOOKUP('Allgemeines+Zusammenfassung'!$B$11-1,$AC$4:$AI$300,ROW(C253)-3,FALSE)-$AB253)</f>
        <v>0</v>
      </c>
      <c r="AB253" s="664">
        <f>HLOOKUP('Allgemeines+Zusammenfassung'!$B$11,$AC$4:$AI$300,ROW(C253)-3,FALSE)</f>
        <v>0</v>
      </c>
      <c r="AC253" s="663">
        <f t="shared" si="26"/>
        <v>0</v>
      </c>
      <c r="AD253" s="663">
        <f t="shared" si="32"/>
        <v>0</v>
      </c>
      <c r="AE253" s="663">
        <f t="shared" si="32"/>
        <v>0</v>
      </c>
      <c r="AF253" s="663">
        <f t="shared" si="32"/>
        <v>0</v>
      </c>
      <c r="AG253" s="663">
        <f t="shared" si="32"/>
        <v>0</v>
      </c>
      <c r="AH253" s="663">
        <f t="shared" si="32"/>
        <v>0</v>
      </c>
      <c r="AI253" s="663">
        <f t="shared" si="32"/>
        <v>0</v>
      </c>
      <c r="AJ253" s="426"/>
    </row>
    <row r="254" spans="1:36" ht="15" x14ac:dyDescent="0.25">
      <c r="A254" s="462"/>
      <c r="B254" s="462"/>
      <c r="C254" s="463"/>
      <c r="D254" s="662"/>
      <c r="E254" s="662"/>
      <c r="F254" s="662"/>
      <c r="G254" s="662"/>
      <c r="H254" s="662"/>
      <c r="I254" s="662"/>
      <c r="J254" s="662"/>
      <c r="K254" s="662"/>
      <c r="L254" s="663">
        <f t="shared" si="27"/>
        <v>0</v>
      </c>
      <c r="M254" s="662"/>
      <c r="N254" s="662"/>
      <c r="O254" s="663">
        <f t="shared" si="28"/>
        <v>0</v>
      </c>
      <c r="P254" s="662"/>
      <c r="Q254" s="464">
        <f>IF(ISBLANK($B254),0,VLOOKUP($B254,Listen!$A$2:$C$44,2,FALSE))</f>
        <v>0</v>
      </c>
      <c r="R254" s="464">
        <f>IF(ISBLANK($B254),0,VLOOKUP($B254,Listen!$A$2:$C$44,3,FALSE))</f>
        <v>0</v>
      </c>
      <c r="S254" s="465">
        <f t="shared" si="31"/>
        <v>0</v>
      </c>
      <c r="T254" s="465">
        <f t="shared" si="33"/>
        <v>0</v>
      </c>
      <c r="U254" s="465">
        <f t="shared" si="33"/>
        <v>0</v>
      </c>
      <c r="V254" s="465">
        <f t="shared" si="33"/>
        <v>0</v>
      </c>
      <c r="W254" s="465">
        <f t="shared" si="33"/>
        <v>0</v>
      </c>
      <c r="X254" s="465">
        <f t="shared" si="33"/>
        <v>0</v>
      </c>
      <c r="Y254" s="465">
        <f t="shared" si="33"/>
        <v>0</v>
      </c>
      <c r="Z254" s="663">
        <f t="shared" si="29"/>
        <v>0</v>
      </c>
      <c r="AA254" s="664">
        <f>IF(C254='Allgemeines+Zusammenfassung'!$B$11,SAV!$O254-SAV!$AB254,HLOOKUP('Allgemeines+Zusammenfassung'!$B$11-1,$AC$4:$AI$300,ROW(C254)-3,FALSE)-$AB254)</f>
        <v>0</v>
      </c>
      <c r="AB254" s="664">
        <f>HLOOKUP('Allgemeines+Zusammenfassung'!$B$11,$AC$4:$AI$300,ROW(C254)-3,FALSE)</f>
        <v>0</v>
      </c>
      <c r="AC254" s="663">
        <f t="shared" si="26"/>
        <v>0</v>
      </c>
      <c r="AD254" s="663">
        <f t="shared" si="32"/>
        <v>0</v>
      </c>
      <c r="AE254" s="663">
        <f t="shared" si="32"/>
        <v>0</v>
      </c>
      <c r="AF254" s="663">
        <f t="shared" si="32"/>
        <v>0</v>
      </c>
      <c r="AG254" s="663">
        <f t="shared" si="32"/>
        <v>0</v>
      </c>
      <c r="AH254" s="663">
        <f t="shared" si="32"/>
        <v>0</v>
      </c>
      <c r="AI254" s="663">
        <f t="shared" si="32"/>
        <v>0</v>
      </c>
      <c r="AJ254" s="426"/>
    </row>
    <row r="255" spans="1:36" ht="15" x14ac:dyDescent="0.25">
      <c r="A255" s="462"/>
      <c r="B255" s="462"/>
      <c r="C255" s="463"/>
      <c r="D255" s="662"/>
      <c r="E255" s="662"/>
      <c r="F255" s="662"/>
      <c r="G255" s="662"/>
      <c r="H255" s="662"/>
      <c r="I255" s="662"/>
      <c r="J255" s="662"/>
      <c r="K255" s="662"/>
      <c r="L255" s="663">
        <f t="shared" si="27"/>
        <v>0</v>
      </c>
      <c r="M255" s="662"/>
      <c r="N255" s="662"/>
      <c r="O255" s="663">
        <f t="shared" si="28"/>
        <v>0</v>
      </c>
      <c r="P255" s="662"/>
      <c r="Q255" s="464">
        <f>IF(ISBLANK($B255),0,VLOOKUP($B255,Listen!$A$2:$C$44,2,FALSE))</f>
        <v>0</v>
      </c>
      <c r="R255" s="464">
        <f>IF(ISBLANK($B255),0,VLOOKUP($B255,Listen!$A$2:$C$44,3,FALSE))</f>
        <v>0</v>
      </c>
      <c r="S255" s="465">
        <f t="shared" si="31"/>
        <v>0</v>
      </c>
      <c r="T255" s="465">
        <f t="shared" si="33"/>
        <v>0</v>
      </c>
      <c r="U255" s="465">
        <f t="shared" si="33"/>
        <v>0</v>
      </c>
      <c r="V255" s="465">
        <f t="shared" si="33"/>
        <v>0</v>
      </c>
      <c r="W255" s="465">
        <f t="shared" si="33"/>
        <v>0</v>
      </c>
      <c r="X255" s="465">
        <f t="shared" si="33"/>
        <v>0</v>
      </c>
      <c r="Y255" s="465">
        <f t="shared" si="33"/>
        <v>0</v>
      </c>
      <c r="Z255" s="663">
        <f t="shared" si="29"/>
        <v>0</v>
      </c>
      <c r="AA255" s="664">
        <f>IF(C255='Allgemeines+Zusammenfassung'!$B$11,SAV!$O255-SAV!$AB255,HLOOKUP('Allgemeines+Zusammenfassung'!$B$11-1,$AC$4:$AI$300,ROW(C255)-3,FALSE)-$AB255)</f>
        <v>0</v>
      </c>
      <c r="AB255" s="664">
        <f>HLOOKUP('Allgemeines+Zusammenfassung'!$B$11,$AC$4:$AI$300,ROW(C255)-3,FALSE)</f>
        <v>0</v>
      </c>
      <c r="AC255" s="663">
        <f t="shared" si="26"/>
        <v>0</v>
      </c>
      <c r="AD255" s="663">
        <f t="shared" si="32"/>
        <v>0</v>
      </c>
      <c r="AE255" s="663">
        <f t="shared" si="32"/>
        <v>0</v>
      </c>
      <c r="AF255" s="663">
        <f t="shared" si="32"/>
        <v>0</v>
      </c>
      <c r="AG255" s="663">
        <f t="shared" si="32"/>
        <v>0</v>
      </c>
      <c r="AH255" s="663">
        <f t="shared" si="32"/>
        <v>0</v>
      </c>
      <c r="AI255" s="663">
        <f t="shared" si="32"/>
        <v>0</v>
      </c>
      <c r="AJ255" s="426"/>
    </row>
    <row r="256" spans="1:36" ht="15" x14ac:dyDescent="0.25">
      <c r="A256" s="462"/>
      <c r="B256" s="462"/>
      <c r="C256" s="463"/>
      <c r="D256" s="662"/>
      <c r="E256" s="662"/>
      <c r="F256" s="662"/>
      <c r="G256" s="662"/>
      <c r="H256" s="662"/>
      <c r="I256" s="662"/>
      <c r="J256" s="662"/>
      <c r="K256" s="662"/>
      <c r="L256" s="663">
        <f t="shared" si="27"/>
        <v>0</v>
      </c>
      <c r="M256" s="662"/>
      <c r="N256" s="662"/>
      <c r="O256" s="663">
        <f t="shared" si="28"/>
        <v>0</v>
      </c>
      <c r="P256" s="662"/>
      <c r="Q256" s="464">
        <f>IF(ISBLANK($B256),0,VLOOKUP($B256,Listen!$A$2:$C$44,2,FALSE))</f>
        <v>0</v>
      </c>
      <c r="R256" s="464">
        <f>IF(ISBLANK($B256),0,VLOOKUP($B256,Listen!$A$2:$C$44,3,FALSE))</f>
        <v>0</v>
      </c>
      <c r="S256" s="465">
        <f t="shared" si="31"/>
        <v>0</v>
      </c>
      <c r="T256" s="465">
        <f t="shared" si="33"/>
        <v>0</v>
      </c>
      <c r="U256" s="465">
        <f t="shared" si="33"/>
        <v>0</v>
      </c>
      <c r="V256" s="465">
        <f t="shared" si="33"/>
        <v>0</v>
      </c>
      <c r="W256" s="465">
        <f t="shared" si="33"/>
        <v>0</v>
      </c>
      <c r="X256" s="465">
        <f t="shared" si="33"/>
        <v>0</v>
      </c>
      <c r="Y256" s="465">
        <f t="shared" si="33"/>
        <v>0</v>
      </c>
      <c r="Z256" s="663">
        <f t="shared" si="29"/>
        <v>0</v>
      </c>
      <c r="AA256" s="664">
        <f>IF(C256='Allgemeines+Zusammenfassung'!$B$11,SAV!$O256-SAV!$AB256,HLOOKUP('Allgemeines+Zusammenfassung'!$B$11-1,$AC$4:$AI$300,ROW(C256)-3,FALSE)-$AB256)</f>
        <v>0</v>
      </c>
      <c r="AB256" s="664">
        <f>HLOOKUP('Allgemeines+Zusammenfassung'!$B$11,$AC$4:$AI$300,ROW(C256)-3,FALSE)</f>
        <v>0</v>
      </c>
      <c r="AC256" s="663">
        <f t="shared" si="26"/>
        <v>0</v>
      </c>
      <c r="AD256" s="663">
        <f t="shared" si="32"/>
        <v>0</v>
      </c>
      <c r="AE256" s="663">
        <f t="shared" si="32"/>
        <v>0</v>
      </c>
      <c r="AF256" s="663">
        <f t="shared" si="32"/>
        <v>0</v>
      </c>
      <c r="AG256" s="663">
        <f t="shared" si="32"/>
        <v>0</v>
      </c>
      <c r="AH256" s="663">
        <f t="shared" si="32"/>
        <v>0</v>
      </c>
      <c r="AI256" s="663">
        <f t="shared" si="32"/>
        <v>0</v>
      </c>
      <c r="AJ256" s="426"/>
    </row>
    <row r="257" spans="1:36" ht="15" x14ac:dyDescent="0.25">
      <c r="A257" s="462"/>
      <c r="B257" s="462"/>
      <c r="C257" s="463"/>
      <c r="D257" s="662"/>
      <c r="E257" s="662"/>
      <c r="F257" s="662"/>
      <c r="G257" s="662"/>
      <c r="H257" s="662"/>
      <c r="I257" s="662"/>
      <c r="J257" s="662"/>
      <c r="K257" s="662"/>
      <c r="L257" s="663">
        <f t="shared" si="27"/>
        <v>0</v>
      </c>
      <c r="M257" s="662"/>
      <c r="N257" s="662"/>
      <c r="O257" s="663">
        <f t="shared" si="28"/>
        <v>0</v>
      </c>
      <c r="P257" s="662"/>
      <c r="Q257" s="464">
        <f>IF(ISBLANK($B257),0,VLOOKUP($B257,Listen!$A$2:$C$44,2,FALSE))</f>
        <v>0</v>
      </c>
      <c r="R257" s="464">
        <f>IF(ISBLANK($B257),0,VLOOKUP($B257,Listen!$A$2:$C$44,3,FALSE))</f>
        <v>0</v>
      </c>
      <c r="S257" s="465">
        <f t="shared" si="31"/>
        <v>0</v>
      </c>
      <c r="T257" s="465">
        <f t="shared" si="33"/>
        <v>0</v>
      </c>
      <c r="U257" s="465">
        <f t="shared" si="33"/>
        <v>0</v>
      </c>
      <c r="V257" s="465">
        <f t="shared" si="33"/>
        <v>0</v>
      </c>
      <c r="W257" s="465">
        <f t="shared" si="33"/>
        <v>0</v>
      </c>
      <c r="X257" s="465">
        <f t="shared" si="33"/>
        <v>0</v>
      </c>
      <c r="Y257" s="465">
        <f t="shared" si="33"/>
        <v>0</v>
      </c>
      <c r="Z257" s="663">
        <f t="shared" si="29"/>
        <v>0</v>
      </c>
      <c r="AA257" s="664">
        <f>IF(C257='Allgemeines+Zusammenfassung'!$B$11,SAV!$O257-SAV!$AB257,HLOOKUP('Allgemeines+Zusammenfassung'!$B$11-1,$AC$4:$AI$300,ROW(C257)-3,FALSE)-$AB257)</f>
        <v>0</v>
      </c>
      <c r="AB257" s="664">
        <f>HLOOKUP('Allgemeines+Zusammenfassung'!$B$11,$AC$4:$AI$300,ROW(C257)-3,FALSE)</f>
        <v>0</v>
      </c>
      <c r="AC257" s="663">
        <f t="shared" si="26"/>
        <v>0</v>
      </c>
      <c r="AD257" s="663">
        <f t="shared" si="32"/>
        <v>0</v>
      </c>
      <c r="AE257" s="663">
        <f t="shared" si="32"/>
        <v>0</v>
      </c>
      <c r="AF257" s="663">
        <f t="shared" si="32"/>
        <v>0</v>
      </c>
      <c r="AG257" s="663">
        <f t="shared" si="32"/>
        <v>0</v>
      </c>
      <c r="AH257" s="663">
        <f t="shared" si="32"/>
        <v>0</v>
      </c>
      <c r="AI257" s="663">
        <f t="shared" si="32"/>
        <v>0</v>
      </c>
      <c r="AJ257" s="426"/>
    </row>
    <row r="258" spans="1:36" ht="15" x14ac:dyDescent="0.25">
      <c r="A258" s="462"/>
      <c r="B258" s="462"/>
      <c r="C258" s="463"/>
      <c r="D258" s="662"/>
      <c r="E258" s="662"/>
      <c r="F258" s="662"/>
      <c r="G258" s="662"/>
      <c r="H258" s="662"/>
      <c r="I258" s="662"/>
      <c r="J258" s="662"/>
      <c r="K258" s="662"/>
      <c r="L258" s="663">
        <f t="shared" si="27"/>
        <v>0</v>
      </c>
      <c r="M258" s="662"/>
      <c r="N258" s="662"/>
      <c r="O258" s="663">
        <f t="shared" si="28"/>
        <v>0</v>
      </c>
      <c r="P258" s="662"/>
      <c r="Q258" s="464">
        <f>IF(ISBLANK($B258),0,VLOOKUP($B258,Listen!$A$2:$C$44,2,FALSE))</f>
        <v>0</v>
      </c>
      <c r="R258" s="464">
        <f>IF(ISBLANK($B258),0,VLOOKUP($B258,Listen!$A$2:$C$44,3,FALSE))</f>
        <v>0</v>
      </c>
      <c r="S258" s="465">
        <f t="shared" si="31"/>
        <v>0</v>
      </c>
      <c r="T258" s="465">
        <f t="shared" si="33"/>
        <v>0</v>
      </c>
      <c r="U258" s="465">
        <f t="shared" si="33"/>
        <v>0</v>
      </c>
      <c r="V258" s="465">
        <f t="shared" si="33"/>
        <v>0</v>
      </c>
      <c r="W258" s="465">
        <f t="shared" si="33"/>
        <v>0</v>
      </c>
      <c r="X258" s="465">
        <f t="shared" si="33"/>
        <v>0</v>
      </c>
      <c r="Y258" s="465">
        <f t="shared" si="33"/>
        <v>0</v>
      </c>
      <c r="Z258" s="663">
        <f t="shared" si="29"/>
        <v>0</v>
      </c>
      <c r="AA258" s="664">
        <f>IF(C258='Allgemeines+Zusammenfassung'!$B$11,SAV!$O258-SAV!$AB258,HLOOKUP('Allgemeines+Zusammenfassung'!$B$11-1,$AC$4:$AI$300,ROW(C258)-3,FALSE)-$AB258)</f>
        <v>0</v>
      </c>
      <c r="AB258" s="664">
        <f>HLOOKUP('Allgemeines+Zusammenfassung'!$B$11,$AC$4:$AI$300,ROW(C258)-3,FALSE)</f>
        <v>0</v>
      </c>
      <c r="AC258" s="663">
        <f t="shared" si="26"/>
        <v>0</v>
      </c>
      <c r="AD258" s="663">
        <f t="shared" si="32"/>
        <v>0</v>
      </c>
      <c r="AE258" s="663">
        <f t="shared" si="32"/>
        <v>0</v>
      </c>
      <c r="AF258" s="663">
        <f t="shared" si="32"/>
        <v>0</v>
      </c>
      <c r="AG258" s="663">
        <f t="shared" si="32"/>
        <v>0</v>
      </c>
      <c r="AH258" s="663">
        <f t="shared" si="32"/>
        <v>0</v>
      </c>
      <c r="AI258" s="663">
        <f t="shared" si="32"/>
        <v>0</v>
      </c>
      <c r="AJ258" s="426"/>
    </row>
    <row r="259" spans="1:36" ht="15" x14ac:dyDescent="0.25">
      <c r="A259" s="462"/>
      <c r="B259" s="462"/>
      <c r="C259" s="463"/>
      <c r="D259" s="662"/>
      <c r="E259" s="662"/>
      <c r="F259" s="662"/>
      <c r="G259" s="662"/>
      <c r="H259" s="662"/>
      <c r="I259" s="662"/>
      <c r="J259" s="662"/>
      <c r="K259" s="662"/>
      <c r="L259" s="663">
        <f t="shared" si="27"/>
        <v>0</v>
      </c>
      <c r="M259" s="662"/>
      <c r="N259" s="662"/>
      <c r="O259" s="663">
        <f t="shared" si="28"/>
        <v>0</v>
      </c>
      <c r="P259" s="662"/>
      <c r="Q259" s="464">
        <f>IF(ISBLANK($B259),0,VLOOKUP($B259,Listen!$A$2:$C$44,2,FALSE))</f>
        <v>0</v>
      </c>
      <c r="R259" s="464">
        <f>IF(ISBLANK($B259),0,VLOOKUP($B259,Listen!$A$2:$C$44,3,FALSE))</f>
        <v>0</v>
      </c>
      <c r="S259" s="465">
        <f t="shared" si="31"/>
        <v>0</v>
      </c>
      <c r="T259" s="465">
        <f t="shared" si="33"/>
        <v>0</v>
      </c>
      <c r="U259" s="465">
        <f t="shared" si="33"/>
        <v>0</v>
      </c>
      <c r="V259" s="465">
        <f t="shared" si="33"/>
        <v>0</v>
      </c>
      <c r="W259" s="465">
        <f t="shared" si="33"/>
        <v>0</v>
      </c>
      <c r="X259" s="465">
        <f t="shared" si="33"/>
        <v>0</v>
      </c>
      <c r="Y259" s="465">
        <f t="shared" si="33"/>
        <v>0</v>
      </c>
      <c r="Z259" s="663">
        <f t="shared" si="29"/>
        <v>0</v>
      </c>
      <c r="AA259" s="664">
        <f>IF(C259='Allgemeines+Zusammenfassung'!$B$11,SAV!$O259-SAV!$AB259,HLOOKUP('Allgemeines+Zusammenfassung'!$B$11-1,$AC$4:$AI$300,ROW(C259)-3,FALSE)-$AB259)</f>
        <v>0</v>
      </c>
      <c r="AB259" s="664">
        <f>HLOOKUP('Allgemeines+Zusammenfassung'!$B$11,$AC$4:$AI$300,ROW(C259)-3,FALSE)</f>
        <v>0</v>
      </c>
      <c r="AC259" s="663">
        <f t="shared" si="26"/>
        <v>0</v>
      </c>
      <c r="AD259" s="663">
        <f t="shared" si="32"/>
        <v>0</v>
      </c>
      <c r="AE259" s="663">
        <f t="shared" si="32"/>
        <v>0</v>
      </c>
      <c r="AF259" s="663">
        <f t="shared" si="32"/>
        <v>0</v>
      </c>
      <c r="AG259" s="663">
        <f t="shared" si="32"/>
        <v>0</v>
      </c>
      <c r="AH259" s="663">
        <f t="shared" si="32"/>
        <v>0</v>
      </c>
      <c r="AI259" s="663">
        <f t="shared" si="32"/>
        <v>0</v>
      </c>
      <c r="AJ259" s="426"/>
    </row>
    <row r="260" spans="1:36" ht="15" x14ac:dyDescent="0.25">
      <c r="A260" s="462"/>
      <c r="B260" s="462"/>
      <c r="C260" s="463"/>
      <c r="D260" s="662"/>
      <c r="E260" s="662"/>
      <c r="F260" s="662"/>
      <c r="G260" s="662"/>
      <c r="H260" s="662"/>
      <c r="I260" s="662"/>
      <c r="J260" s="662"/>
      <c r="K260" s="662"/>
      <c r="L260" s="663">
        <f t="shared" si="27"/>
        <v>0</v>
      </c>
      <c r="M260" s="662"/>
      <c r="N260" s="662"/>
      <c r="O260" s="663">
        <f t="shared" si="28"/>
        <v>0</v>
      </c>
      <c r="P260" s="662"/>
      <c r="Q260" s="464">
        <f>IF(ISBLANK($B260),0,VLOOKUP($B260,Listen!$A$2:$C$44,2,FALSE))</f>
        <v>0</v>
      </c>
      <c r="R260" s="464">
        <f>IF(ISBLANK($B260),0,VLOOKUP($B260,Listen!$A$2:$C$44,3,FALSE))</f>
        <v>0</v>
      </c>
      <c r="S260" s="465">
        <f t="shared" si="31"/>
        <v>0</v>
      </c>
      <c r="T260" s="465">
        <f t="shared" si="33"/>
        <v>0</v>
      </c>
      <c r="U260" s="465">
        <f t="shared" si="33"/>
        <v>0</v>
      </c>
      <c r="V260" s="465">
        <f t="shared" si="33"/>
        <v>0</v>
      </c>
      <c r="W260" s="465">
        <f t="shared" si="33"/>
        <v>0</v>
      </c>
      <c r="X260" s="465">
        <f t="shared" si="33"/>
        <v>0</v>
      </c>
      <c r="Y260" s="465">
        <f t="shared" si="33"/>
        <v>0</v>
      </c>
      <c r="Z260" s="663">
        <f t="shared" si="29"/>
        <v>0</v>
      </c>
      <c r="AA260" s="664">
        <f>IF(C260='Allgemeines+Zusammenfassung'!$B$11,SAV!$O260-SAV!$AB260,HLOOKUP('Allgemeines+Zusammenfassung'!$B$11-1,$AC$4:$AI$300,ROW(C260)-3,FALSE)-$AB260)</f>
        <v>0</v>
      </c>
      <c r="AB260" s="664">
        <f>HLOOKUP('Allgemeines+Zusammenfassung'!$B$11,$AC$4:$AI$300,ROW(C260)-3,FALSE)</f>
        <v>0</v>
      </c>
      <c r="AC260" s="663">
        <f t="shared" si="26"/>
        <v>0</v>
      </c>
      <c r="AD260" s="663">
        <f t="shared" si="32"/>
        <v>0</v>
      </c>
      <c r="AE260" s="663">
        <f t="shared" si="32"/>
        <v>0</v>
      </c>
      <c r="AF260" s="663">
        <f t="shared" si="32"/>
        <v>0</v>
      </c>
      <c r="AG260" s="663">
        <f t="shared" si="32"/>
        <v>0</v>
      </c>
      <c r="AH260" s="663">
        <f t="shared" si="32"/>
        <v>0</v>
      </c>
      <c r="AI260" s="663">
        <f t="shared" si="32"/>
        <v>0</v>
      </c>
      <c r="AJ260" s="426"/>
    </row>
    <row r="261" spans="1:36" ht="15" x14ac:dyDescent="0.25">
      <c r="A261" s="462"/>
      <c r="B261" s="462"/>
      <c r="C261" s="463"/>
      <c r="D261" s="662"/>
      <c r="E261" s="662"/>
      <c r="F261" s="662"/>
      <c r="G261" s="662"/>
      <c r="H261" s="662"/>
      <c r="I261" s="662"/>
      <c r="J261" s="662"/>
      <c r="K261" s="662"/>
      <c r="L261" s="663">
        <f t="shared" si="27"/>
        <v>0</v>
      </c>
      <c r="M261" s="662"/>
      <c r="N261" s="662"/>
      <c r="O261" s="663">
        <f t="shared" si="28"/>
        <v>0</v>
      </c>
      <c r="P261" s="662"/>
      <c r="Q261" s="464">
        <f>IF(ISBLANK($B261),0,VLOOKUP($B261,Listen!$A$2:$C$44,2,FALSE))</f>
        <v>0</v>
      </c>
      <c r="R261" s="464">
        <f>IF(ISBLANK($B261),0,VLOOKUP($B261,Listen!$A$2:$C$44,3,FALSE))</f>
        <v>0</v>
      </c>
      <c r="S261" s="465">
        <f t="shared" si="31"/>
        <v>0</v>
      </c>
      <c r="T261" s="465">
        <f t="shared" si="33"/>
        <v>0</v>
      </c>
      <c r="U261" s="465">
        <f t="shared" si="33"/>
        <v>0</v>
      </c>
      <c r="V261" s="465">
        <f t="shared" si="33"/>
        <v>0</v>
      </c>
      <c r="W261" s="465">
        <f t="shared" si="33"/>
        <v>0</v>
      </c>
      <c r="X261" s="465">
        <f t="shared" si="33"/>
        <v>0</v>
      </c>
      <c r="Y261" s="465">
        <f t="shared" si="33"/>
        <v>0</v>
      </c>
      <c r="Z261" s="663">
        <f t="shared" si="29"/>
        <v>0</v>
      </c>
      <c r="AA261" s="664">
        <f>IF(C261='Allgemeines+Zusammenfassung'!$B$11,SAV!$O261-SAV!$AB261,HLOOKUP('Allgemeines+Zusammenfassung'!$B$11-1,$AC$4:$AI$300,ROW(C261)-3,FALSE)-$AB261)</f>
        <v>0</v>
      </c>
      <c r="AB261" s="664">
        <f>HLOOKUP('Allgemeines+Zusammenfassung'!$B$11,$AC$4:$AI$300,ROW(C261)-3,FALSE)</f>
        <v>0</v>
      </c>
      <c r="AC261" s="663">
        <f t="shared" ref="AC261:AC300" si="34">IF(OR($C261=0,$O261=0),0,IF($C261&lt;=AC$4,$O261-$O261/S261*(AC$4-$C261+1),0))</f>
        <v>0</v>
      </c>
      <c r="AD261" s="663">
        <f t="shared" si="32"/>
        <v>0</v>
      </c>
      <c r="AE261" s="663">
        <f t="shared" si="32"/>
        <v>0</v>
      </c>
      <c r="AF261" s="663">
        <f t="shared" si="32"/>
        <v>0</v>
      </c>
      <c r="AG261" s="663">
        <f t="shared" ref="AG261:AI300" si="35">IF(OR($C261=0,$O261=0,W261-(AG$4-$C261)=0),0,IF($C261&lt;AG$4,AF261-AF261/(W261-(AG$4-$C261)),IF($C261=AG$4,$O261-$O261/W261,0)))</f>
        <v>0</v>
      </c>
      <c r="AH261" s="663">
        <f t="shared" si="35"/>
        <v>0</v>
      </c>
      <c r="AI261" s="663">
        <f t="shared" si="35"/>
        <v>0</v>
      </c>
      <c r="AJ261" s="426"/>
    </row>
    <row r="262" spans="1:36" ht="15" x14ac:dyDescent="0.25">
      <c r="A262" s="462"/>
      <c r="B262" s="462"/>
      <c r="C262" s="463"/>
      <c r="D262" s="662"/>
      <c r="E262" s="662"/>
      <c r="F262" s="662"/>
      <c r="G262" s="662"/>
      <c r="H262" s="662"/>
      <c r="I262" s="662"/>
      <c r="J262" s="662"/>
      <c r="K262" s="662"/>
      <c r="L262" s="663">
        <f t="shared" ref="L262:L300" si="36">SUM(D262,E262,G262,H262,J262)-SUM(F262,I262,K262)</f>
        <v>0</v>
      </c>
      <c r="M262" s="662"/>
      <c r="N262" s="662"/>
      <c r="O262" s="663">
        <f t="shared" ref="O262:O300" si="37">L262-M262-N262</f>
        <v>0</v>
      </c>
      <c r="P262" s="662"/>
      <c r="Q262" s="464">
        <f>IF(ISBLANK($B262),0,VLOOKUP($B262,Listen!$A$2:$C$44,2,FALSE))</f>
        <v>0</v>
      </c>
      <c r="R262" s="464">
        <f>IF(ISBLANK($B262),0,VLOOKUP($B262,Listen!$A$2:$C$44,3,FALSE))</f>
        <v>0</v>
      </c>
      <c r="S262" s="465">
        <f t="shared" si="31"/>
        <v>0</v>
      </c>
      <c r="T262" s="465">
        <f t="shared" si="33"/>
        <v>0</v>
      </c>
      <c r="U262" s="465">
        <f t="shared" si="33"/>
        <v>0</v>
      </c>
      <c r="V262" s="465">
        <f t="shared" si="33"/>
        <v>0</v>
      </c>
      <c r="W262" s="465">
        <f t="shared" si="33"/>
        <v>0</v>
      </c>
      <c r="X262" s="465">
        <f t="shared" si="33"/>
        <v>0</v>
      </c>
      <c r="Y262" s="465">
        <f t="shared" si="33"/>
        <v>0</v>
      </c>
      <c r="Z262" s="663">
        <f t="shared" ref="Z262:Z300" si="38">AB262+AA262</f>
        <v>0</v>
      </c>
      <c r="AA262" s="664">
        <f>IF(C262='Allgemeines+Zusammenfassung'!$B$11,SAV!$O262-SAV!$AB262,HLOOKUP('Allgemeines+Zusammenfassung'!$B$11-1,$AC$4:$AI$300,ROW(C262)-3,FALSE)-$AB262)</f>
        <v>0</v>
      </c>
      <c r="AB262" s="664">
        <f>HLOOKUP('Allgemeines+Zusammenfassung'!$B$11,$AC$4:$AI$300,ROW(C262)-3,FALSE)</f>
        <v>0</v>
      </c>
      <c r="AC262" s="663">
        <f t="shared" si="34"/>
        <v>0</v>
      </c>
      <c r="AD262" s="663">
        <f t="shared" ref="AD262:AF300" si="39">IF(OR($C262=0,$O262=0,T262-(AD$4-$C262)=0),0,IF($C262&lt;AD$4,AC262-AC262/(T262-(AD$4-$C262)),IF($C262=AD$4,$O262-$O262/T262,0)))</f>
        <v>0</v>
      </c>
      <c r="AE262" s="663">
        <f t="shared" si="39"/>
        <v>0</v>
      </c>
      <c r="AF262" s="663">
        <f t="shared" si="39"/>
        <v>0</v>
      </c>
      <c r="AG262" s="663">
        <f t="shared" si="35"/>
        <v>0</v>
      </c>
      <c r="AH262" s="663">
        <f t="shared" si="35"/>
        <v>0</v>
      </c>
      <c r="AI262" s="663">
        <f t="shared" si="35"/>
        <v>0</v>
      </c>
      <c r="AJ262" s="426"/>
    </row>
    <row r="263" spans="1:36" ht="15" x14ac:dyDescent="0.25">
      <c r="A263" s="462"/>
      <c r="B263" s="462"/>
      <c r="C263" s="463"/>
      <c r="D263" s="662"/>
      <c r="E263" s="662"/>
      <c r="F263" s="662"/>
      <c r="G263" s="662"/>
      <c r="H263" s="662"/>
      <c r="I263" s="662"/>
      <c r="J263" s="662"/>
      <c r="K263" s="662"/>
      <c r="L263" s="663">
        <f t="shared" si="36"/>
        <v>0</v>
      </c>
      <c r="M263" s="662"/>
      <c r="N263" s="662"/>
      <c r="O263" s="663">
        <f t="shared" si="37"/>
        <v>0</v>
      </c>
      <c r="P263" s="662"/>
      <c r="Q263" s="464">
        <f>IF(ISBLANK($B263),0,VLOOKUP($B263,Listen!$A$2:$C$44,2,FALSE))</f>
        <v>0</v>
      </c>
      <c r="R263" s="464">
        <f>IF(ISBLANK($B263),0,VLOOKUP($B263,Listen!$A$2:$C$44,3,FALSE))</f>
        <v>0</v>
      </c>
      <c r="S263" s="465">
        <f t="shared" si="31"/>
        <v>0</v>
      </c>
      <c r="T263" s="465">
        <f t="shared" si="33"/>
        <v>0</v>
      </c>
      <c r="U263" s="465">
        <f t="shared" si="33"/>
        <v>0</v>
      </c>
      <c r="V263" s="465">
        <f t="shared" si="33"/>
        <v>0</v>
      </c>
      <c r="W263" s="465">
        <f t="shared" si="33"/>
        <v>0</v>
      </c>
      <c r="X263" s="465">
        <f t="shared" si="33"/>
        <v>0</v>
      </c>
      <c r="Y263" s="465">
        <f t="shared" si="33"/>
        <v>0</v>
      </c>
      <c r="Z263" s="663">
        <f t="shared" si="38"/>
        <v>0</v>
      </c>
      <c r="AA263" s="664">
        <f>IF(C263='Allgemeines+Zusammenfassung'!$B$11,SAV!$O263-SAV!$AB263,HLOOKUP('Allgemeines+Zusammenfassung'!$B$11-1,$AC$4:$AI$300,ROW(C263)-3,FALSE)-$AB263)</f>
        <v>0</v>
      </c>
      <c r="AB263" s="664">
        <f>HLOOKUP('Allgemeines+Zusammenfassung'!$B$11,$AC$4:$AI$300,ROW(C263)-3,FALSE)</f>
        <v>0</v>
      </c>
      <c r="AC263" s="663">
        <f t="shared" si="34"/>
        <v>0</v>
      </c>
      <c r="AD263" s="663">
        <f t="shared" si="39"/>
        <v>0</v>
      </c>
      <c r="AE263" s="663">
        <f t="shared" si="39"/>
        <v>0</v>
      </c>
      <c r="AF263" s="663">
        <f t="shared" si="39"/>
        <v>0</v>
      </c>
      <c r="AG263" s="663">
        <f t="shared" si="35"/>
        <v>0</v>
      </c>
      <c r="AH263" s="663">
        <f t="shared" si="35"/>
        <v>0</v>
      </c>
      <c r="AI263" s="663">
        <f t="shared" si="35"/>
        <v>0</v>
      </c>
      <c r="AJ263" s="426"/>
    </row>
    <row r="264" spans="1:36" ht="15" x14ac:dyDescent="0.25">
      <c r="A264" s="462"/>
      <c r="B264" s="462"/>
      <c r="C264" s="463"/>
      <c r="D264" s="662"/>
      <c r="E264" s="662"/>
      <c r="F264" s="662"/>
      <c r="G264" s="662"/>
      <c r="H264" s="662"/>
      <c r="I264" s="662"/>
      <c r="J264" s="662"/>
      <c r="K264" s="662"/>
      <c r="L264" s="663">
        <f t="shared" si="36"/>
        <v>0</v>
      </c>
      <c r="M264" s="662"/>
      <c r="N264" s="662"/>
      <c r="O264" s="663">
        <f t="shared" si="37"/>
        <v>0</v>
      </c>
      <c r="P264" s="662"/>
      <c r="Q264" s="464">
        <f>IF(ISBLANK($B264),0,VLOOKUP($B264,Listen!$A$2:$C$44,2,FALSE))</f>
        <v>0</v>
      </c>
      <c r="R264" s="464">
        <f>IF(ISBLANK($B264),0,VLOOKUP($B264,Listen!$A$2:$C$44,3,FALSE))</f>
        <v>0</v>
      </c>
      <c r="S264" s="465">
        <f t="shared" si="31"/>
        <v>0</v>
      </c>
      <c r="T264" s="465">
        <f t="shared" si="33"/>
        <v>0</v>
      </c>
      <c r="U264" s="465">
        <f t="shared" si="33"/>
        <v>0</v>
      </c>
      <c r="V264" s="465">
        <f t="shared" si="33"/>
        <v>0</v>
      </c>
      <c r="W264" s="465">
        <f t="shared" si="33"/>
        <v>0</v>
      </c>
      <c r="X264" s="465">
        <f t="shared" si="33"/>
        <v>0</v>
      </c>
      <c r="Y264" s="465">
        <f t="shared" si="33"/>
        <v>0</v>
      </c>
      <c r="Z264" s="663">
        <f t="shared" si="38"/>
        <v>0</v>
      </c>
      <c r="AA264" s="664">
        <f>IF(C264='Allgemeines+Zusammenfassung'!$B$11,SAV!$O264-SAV!$AB264,HLOOKUP('Allgemeines+Zusammenfassung'!$B$11-1,$AC$4:$AI$300,ROW(C264)-3,FALSE)-$AB264)</f>
        <v>0</v>
      </c>
      <c r="AB264" s="664">
        <f>HLOOKUP('Allgemeines+Zusammenfassung'!$B$11,$AC$4:$AI$300,ROW(C264)-3,FALSE)</f>
        <v>0</v>
      </c>
      <c r="AC264" s="663">
        <f t="shared" si="34"/>
        <v>0</v>
      </c>
      <c r="AD264" s="663">
        <f t="shared" si="39"/>
        <v>0</v>
      </c>
      <c r="AE264" s="663">
        <f t="shared" si="39"/>
        <v>0</v>
      </c>
      <c r="AF264" s="663">
        <f t="shared" si="39"/>
        <v>0</v>
      </c>
      <c r="AG264" s="663">
        <f t="shared" si="35"/>
        <v>0</v>
      </c>
      <c r="AH264" s="663">
        <f t="shared" si="35"/>
        <v>0</v>
      </c>
      <c r="AI264" s="663">
        <f t="shared" si="35"/>
        <v>0</v>
      </c>
      <c r="AJ264" s="426"/>
    </row>
    <row r="265" spans="1:36" ht="15" x14ac:dyDescent="0.25">
      <c r="A265" s="462"/>
      <c r="B265" s="462"/>
      <c r="C265" s="463"/>
      <c r="D265" s="662"/>
      <c r="E265" s="662"/>
      <c r="F265" s="662"/>
      <c r="G265" s="662"/>
      <c r="H265" s="662"/>
      <c r="I265" s="662"/>
      <c r="J265" s="662"/>
      <c r="K265" s="662"/>
      <c r="L265" s="663">
        <f t="shared" si="36"/>
        <v>0</v>
      </c>
      <c r="M265" s="662"/>
      <c r="N265" s="662"/>
      <c r="O265" s="663">
        <f t="shared" si="37"/>
        <v>0</v>
      </c>
      <c r="P265" s="662"/>
      <c r="Q265" s="464">
        <f>IF(ISBLANK($B265),0,VLOOKUP($B265,Listen!$A$2:$C$44,2,FALSE))</f>
        <v>0</v>
      </c>
      <c r="R265" s="464">
        <f>IF(ISBLANK($B265),0,VLOOKUP($B265,Listen!$A$2:$C$44,3,FALSE))</f>
        <v>0</v>
      </c>
      <c r="S265" s="465">
        <f t="shared" si="31"/>
        <v>0</v>
      </c>
      <c r="T265" s="465">
        <f t="shared" si="33"/>
        <v>0</v>
      </c>
      <c r="U265" s="465">
        <f t="shared" si="33"/>
        <v>0</v>
      </c>
      <c r="V265" s="465">
        <f t="shared" si="33"/>
        <v>0</v>
      </c>
      <c r="W265" s="465">
        <f t="shared" si="33"/>
        <v>0</v>
      </c>
      <c r="X265" s="465">
        <f t="shared" si="33"/>
        <v>0</v>
      </c>
      <c r="Y265" s="465">
        <f t="shared" si="33"/>
        <v>0</v>
      </c>
      <c r="Z265" s="663">
        <f t="shared" si="38"/>
        <v>0</v>
      </c>
      <c r="AA265" s="664">
        <f>IF(C265='Allgemeines+Zusammenfassung'!$B$11,SAV!$O265-SAV!$AB265,HLOOKUP('Allgemeines+Zusammenfassung'!$B$11-1,$AC$4:$AI$300,ROW(C265)-3,FALSE)-$AB265)</f>
        <v>0</v>
      </c>
      <c r="AB265" s="664">
        <f>HLOOKUP('Allgemeines+Zusammenfassung'!$B$11,$AC$4:$AI$300,ROW(C265)-3,FALSE)</f>
        <v>0</v>
      </c>
      <c r="AC265" s="663">
        <f t="shared" si="34"/>
        <v>0</v>
      </c>
      <c r="AD265" s="663">
        <f t="shared" si="39"/>
        <v>0</v>
      </c>
      <c r="AE265" s="663">
        <f t="shared" si="39"/>
        <v>0</v>
      </c>
      <c r="AF265" s="663">
        <f t="shared" si="39"/>
        <v>0</v>
      </c>
      <c r="AG265" s="663">
        <f t="shared" si="35"/>
        <v>0</v>
      </c>
      <c r="AH265" s="663">
        <f t="shared" si="35"/>
        <v>0</v>
      </c>
      <c r="AI265" s="663">
        <f t="shared" si="35"/>
        <v>0</v>
      </c>
      <c r="AJ265" s="426"/>
    </row>
    <row r="266" spans="1:36" ht="15" x14ac:dyDescent="0.25">
      <c r="A266" s="462"/>
      <c r="B266" s="462"/>
      <c r="C266" s="463"/>
      <c r="D266" s="662"/>
      <c r="E266" s="662"/>
      <c r="F266" s="662"/>
      <c r="G266" s="662"/>
      <c r="H266" s="662"/>
      <c r="I266" s="662"/>
      <c r="J266" s="662"/>
      <c r="K266" s="662"/>
      <c r="L266" s="663">
        <f t="shared" si="36"/>
        <v>0</v>
      </c>
      <c r="M266" s="662"/>
      <c r="N266" s="662"/>
      <c r="O266" s="663">
        <f t="shared" si="37"/>
        <v>0</v>
      </c>
      <c r="P266" s="662"/>
      <c r="Q266" s="464">
        <f>IF(ISBLANK($B266),0,VLOOKUP($B266,Listen!$A$2:$C$44,2,FALSE))</f>
        <v>0</v>
      </c>
      <c r="R266" s="464">
        <f>IF(ISBLANK($B266),0,VLOOKUP($B266,Listen!$A$2:$C$44,3,FALSE))</f>
        <v>0</v>
      </c>
      <c r="S266" s="465">
        <f t="shared" si="31"/>
        <v>0</v>
      </c>
      <c r="T266" s="465">
        <f t="shared" si="33"/>
        <v>0</v>
      </c>
      <c r="U266" s="465">
        <f t="shared" si="33"/>
        <v>0</v>
      </c>
      <c r="V266" s="465">
        <f t="shared" si="33"/>
        <v>0</v>
      </c>
      <c r="W266" s="465">
        <f t="shared" si="33"/>
        <v>0</v>
      </c>
      <c r="X266" s="465">
        <f t="shared" si="33"/>
        <v>0</v>
      </c>
      <c r="Y266" s="465">
        <f t="shared" si="33"/>
        <v>0</v>
      </c>
      <c r="Z266" s="663">
        <f t="shared" si="38"/>
        <v>0</v>
      </c>
      <c r="AA266" s="664">
        <f>IF(C266='Allgemeines+Zusammenfassung'!$B$11,SAV!$O266-SAV!$AB266,HLOOKUP('Allgemeines+Zusammenfassung'!$B$11-1,$AC$4:$AI$300,ROW(C266)-3,FALSE)-$AB266)</f>
        <v>0</v>
      </c>
      <c r="AB266" s="664">
        <f>HLOOKUP('Allgemeines+Zusammenfassung'!$B$11,$AC$4:$AI$300,ROW(C266)-3,FALSE)</f>
        <v>0</v>
      </c>
      <c r="AC266" s="663">
        <f t="shared" si="34"/>
        <v>0</v>
      </c>
      <c r="AD266" s="663">
        <f t="shared" si="39"/>
        <v>0</v>
      </c>
      <c r="AE266" s="663">
        <f t="shared" si="39"/>
        <v>0</v>
      </c>
      <c r="AF266" s="663">
        <f t="shared" si="39"/>
        <v>0</v>
      </c>
      <c r="AG266" s="663">
        <f t="shared" si="35"/>
        <v>0</v>
      </c>
      <c r="AH266" s="663">
        <f t="shared" si="35"/>
        <v>0</v>
      </c>
      <c r="AI266" s="663">
        <f t="shared" si="35"/>
        <v>0</v>
      </c>
      <c r="AJ266" s="426"/>
    </row>
    <row r="267" spans="1:36" ht="15" x14ac:dyDescent="0.25">
      <c r="A267" s="462"/>
      <c r="B267" s="462"/>
      <c r="C267" s="463"/>
      <c r="D267" s="662"/>
      <c r="E267" s="662"/>
      <c r="F267" s="662"/>
      <c r="G267" s="662"/>
      <c r="H267" s="662"/>
      <c r="I267" s="662"/>
      <c r="J267" s="662"/>
      <c r="K267" s="662"/>
      <c r="L267" s="663">
        <f t="shared" si="36"/>
        <v>0</v>
      </c>
      <c r="M267" s="662"/>
      <c r="N267" s="662"/>
      <c r="O267" s="663">
        <f t="shared" si="37"/>
        <v>0</v>
      </c>
      <c r="P267" s="662"/>
      <c r="Q267" s="464">
        <f>IF(ISBLANK($B267),0,VLOOKUP($B267,Listen!$A$2:$C$44,2,FALSE))</f>
        <v>0</v>
      </c>
      <c r="R267" s="464">
        <f>IF(ISBLANK($B267),0,VLOOKUP($B267,Listen!$A$2:$C$44,3,FALSE))</f>
        <v>0</v>
      </c>
      <c r="S267" s="465">
        <f t="shared" ref="S267:S300" si="40">$Q267</f>
        <v>0</v>
      </c>
      <c r="T267" s="465">
        <f t="shared" si="33"/>
        <v>0</v>
      </c>
      <c r="U267" s="465">
        <f t="shared" si="33"/>
        <v>0</v>
      </c>
      <c r="V267" s="465">
        <f t="shared" si="33"/>
        <v>0</v>
      </c>
      <c r="W267" s="465">
        <f t="shared" si="33"/>
        <v>0</v>
      </c>
      <c r="X267" s="465">
        <f t="shared" si="33"/>
        <v>0</v>
      </c>
      <c r="Y267" s="465">
        <f t="shared" si="33"/>
        <v>0</v>
      </c>
      <c r="Z267" s="663">
        <f t="shared" si="38"/>
        <v>0</v>
      </c>
      <c r="AA267" s="664">
        <f>IF(C267='Allgemeines+Zusammenfassung'!$B$11,SAV!$O267-SAV!$AB267,HLOOKUP('Allgemeines+Zusammenfassung'!$B$11-1,$AC$4:$AI$300,ROW(C267)-3,FALSE)-$AB267)</f>
        <v>0</v>
      </c>
      <c r="AB267" s="664">
        <f>HLOOKUP('Allgemeines+Zusammenfassung'!$B$11,$AC$4:$AI$300,ROW(C267)-3,FALSE)</f>
        <v>0</v>
      </c>
      <c r="AC267" s="663">
        <f t="shared" si="34"/>
        <v>0</v>
      </c>
      <c r="AD267" s="663">
        <f t="shared" si="39"/>
        <v>0</v>
      </c>
      <c r="AE267" s="663">
        <f t="shared" si="39"/>
        <v>0</v>
      </c>
      <c r="AF267" s="663">
        <f t="shared" si="39"/>
        <v>0</v>
      </c>
      <c r="AG267" s="663">
        <f t="shared" si="35"/>
        <v>0</v>
      </c>
      <c r="AH267" s="663">
        <f t="shared" si="35"/>
        <v>0</v>
      </c>
      <c r="AI267" s="663">
        <f t="shared" si="35"/>
        <v>0</v>
      </c>
      <c r="AJ267" s="426"/>
    </row>
    <row r="268" spans="1:36" ht="15" x14ac:dyDescent="0.25">
      <c r="A268" s="462"/>
      <c r="B268" s="462"/>
      <c r="C268" s="463"/>
      <c r="D268" s="662"/>
      <c r="E268" s="662"/>
      <c r="F268" s="662"/>
      <c r="G268" s="662"/>
      <c r="H268" s="662"/>
      <c r="I268" s="662"/>
      <c r="J268" s="662"/>
      <c r="K268" s="662"/>
      <c r="L268" s="663">
        <f t="shared" si="36"/>
        <v>0</v>
      </c>
      <c r="M268" s="662"/>
      <c r="N268" s="662"/>
      <c r="O268" s="663">
        <f t="shared" si="37"/>
        <v>0</v>
      </c>
      <c r="P268" s="662"/>
      <c r="Q268" s="464">
        <f>IF(ISBLANK($B268),0,VLOOKUP($B268,Listen!$A$2:$C$44,2,FALSE))</f>
        <v>0</v>
      </c>
      <c r="R268" s="464">
        <f>IF(ISBLANK($B268),0,VLOOKUP($B268,Listen!$A$2:$C$44,3,FALSE))</f>
        <v>0</v>
      </c>
      <c r="S268" s="465">
        <f t="shared" si="40"/>
        <v>0</v>
      </c>
      <c r="T268" s="465">
        <f t="shared" si="33"/>
        <v>0</v>
      </c>
      <c r="U268" s="465">
        <f t="shared" si="33"/>
        <v>0</v>
      </c>
      <c r="V268" s="465">
        <f t="shared" si="33"/>
        <v>0</v>
      </c>
      <c r="W268" s="465">
        <f t="shared" si="33"/>
        <v>0</v>
      </c>
      <c r="X268" s="465">
        <f t="shared" si="33"/>
        <v>0</v>
      </c>
      <c r="Y268" s="465">
        <f t="shared" si="33"/>
        <v>0</v>
      </c>
      <c r="Z268" s="663">
        <f t="shared" si="38"/>
        <v>0</v>
      </c>
      <c r="AA268" s="664">
        <f>IF(C268='Allgemeines+Zusammenfassung'!$B$11,SAV!$O268-SAV!$AB268,HLOOKUP('Allgemeines+Zusammenfassung'!$B$11-1,$AC$4:$AI$300,ROW(C268)-3,FALSE)-$AB268)</f>
        <v>0</v>
      </c>
      <c r="AB268" s="664">
        <f>HLOOKUP('Allgemeines+Zusammenfassung'!$B$11,$AC$4:$AI$300,ROW(C268)-3,FALSE)</f>
        <v>0</v>
      </c>
      <c r="AC268" s="663">
        <f t="shared" si="34"/>
        <v>0</v>
      </c>
      <c r="AD268" s="663">
        <f t="shared" si="39"/>
        <v>0</v>
      </c>
      <c r="AE268" s="663">
        <f t="shared" si="39"/>
        <v>0</v>
      </c>
      <c r="AF268" s="663">
        <f t="shared" si="39"/>
        <v>0</v>
      </c>
      <c r="AG268" s="663">
        <f t="shared" si="35"/>
        <v>0</v>
      </c>
      <c r="AH268" s="663">
        <f t="shared" si="35"/>
        <v>0</v>
      </c>
      <c r="AI268" s="663">
        <f t="shared" si="35"/>
        <v>0</v>
      </c>
      <c r="AJ268" s="426"/>
    </row>
    <row r="269" spans="1:36" ht="15" x14ac:dyDescent="0.25">
      <c r="A269" s="462"/>
      <c r="B269" s="462"/>
      <c r="C269" s="463"/>
      <c r="D269" s="662"/>
      <c r="E269" s="662"/>
      <c r="F269" s="662"/>
      <c r="G269" s="662"/>
      <c r="H269" s="662"/>
      <c r="I269" s="662"/>
      <c r="J269" s="662"/>
      <c r="K269" s="662"/>
      <c r="L269" s="663">
        <f t="shared" si="36"/>
        <v>0</v>
      </c>
      <c r="M269" s="662"/>
      <c r="N269" s="662"/>
      <c r="O269" s="663">
        <f t="shared" si="37"/>
        <v>0</v>
      </c>
      <c r="P269" s="662"/>
      <c r="Q269" s="464">
        <f>IF(ISBLANK($B269),0,VLOOKUP($B269,Listen!$A$2:$C$44,2,FALSE))</f>
        <v>0</v>
      </c>
      <c r="R269" s="464">
        <f>IF(ISBLANK($B269),0,VLOOKUP($B269,Listen!$A$2:$C$44,3,FALSE))</f>
        <v>0</v>
      </c>
      <c r="S269" s="465">
        <f t="shared" si="40"/>
        <v>0</v>
      </c>
      <c r="T269" s="465">
        <f t="shared" si="33"/>
        <v>0</v>
      </c>
      <c r="U269" s="465">
        <f t="shared" si="33"/>
        <v>0</v>
      </c>
      <c r="V269" s="465">
        <f t="shared" si="33"/>
        <v>0</v>
      </c>
      <c r="W269" s="465">
        <f t="shared" si="33"/>
        <v>0</v>
      </c>
      <c r="X269" s="465">
        <f t="shared" si="33"/>
        <v>0</v>
      </c>
      <c r="Y269" s="465">
        <f t="shared" si="33"/>
        <v>0</v>
      </c>
      <c r="Z269" s="663">
        <f t="shared" si="38"/>
        <v>0</v>
      </c>
      <c r="AA269" s="664">
        <f>IF(C269='Allgemeines+Zusammenfassung'!$B$11,SAV!$O269-SAV!$AB269,HLOOKUP('Allgemeines+Zusammenfassung'!$B$11-1,$AC$4:$AI$300,ROW(C269)-3,FALSE)-$AB269)</f>
        <v>0</v>
      </c>
      <c r="AB269" s="664">
        <f>HLOOKUP('Allgemeines+Zusammenfassung'!$B$11,$AC$4:$AI$300,ROW(C269)-3,FALSE)</f>
        <v>0</v>
      </c>
      <c r="AC269" s="663">
        <f t="shared" si="34"/>
        <v>0</v>
      </c>
      <c r="AD269" s="663">
        <f t="shared" si="39"/>
        <v>0</v>
      </c>
      <c r="AE269" s="663">
        <f t="shared" si="39"/>
        <v>0</v>
      </c>
      <c r="AF269" s="663">
        <f t="shared" si="39"/>
        <v>0</v>
      </c>
      <c r="AG269" s="663">
        <f t="shared" si="35"/>
        <v>0</v>
      </c>
      <c r="AH269" s="663">
        <f t="shared" si="35"/>
        <v>0</v>
      </c>
      <c r="AI269" s="663">
        <f t="shared" si="35"/>
        <v>0</v>
      </c>
      <c r="AJ269" s="426"/>
    </row>
    <row r="270" spans="1:36" ht="15" x14ac:dyDescent="0.25">
      <c r="A270" s="462"/>
      <c r="B270" s="462"/>
      <c r="C270" s="463"/>
      <c r="D270" s="662"/>
      <c r="E270" s="662"/>
      <c r="F270" s="662"/>
      <c r="G270" s="662"/>
      <c r="H270" s="662"/>
      <c r="I270" s="662"/>
      <c r="J270" s="662"/>
      <c r="K270" s="662"/>
      <c r="L270" s="663">
        <f t="shared" si="36"/>
        <v>0</v>
      </c>
      <c r="M270" s="662"/>
      <c r="N270" s="662"/>
      <c r="O270" s="663">
        <f t="shared" si="37"/>
        <v>0</v>
      </c>
      <c r="P270" s="662"/>
      <c r="Q270" s="464">
        <f>IF(ISBLANK($B270),0,VLOOKUP($B270,Listen!$A$2:$C$44,2,FALSE))</f>
        <v>0</v>
      </c>
      <c r="R270" s="464">
        <f>IF(ISBLANK($B270),0,VLOOKUP($B270,Listen!$A$2:$C$44,3,FALSE))</f>
        <v>0</v>
      </c>
      <c r="S270" s="465">
        <f t="shared" si="40"/>
        <v>0</v>
      </c>
      <c r="T270" s="465">
        <f t="shared" si="33"/>
        <v>0</v>
      </c>
      <c r="U270" s="465">
        <f t="shared" si="33"/>
        <v>0</v>
      </c>
      <c r="V270" s="465">
        <f t="shared" si="33"/>
        <v>0</v>
      </c>
      <c r="W270" s="465">
        <f t="shared" si="33"/>
        <v>0</v>
      </c>
      <c r="X270" s="465">
        <f t="shared" si="33"/>
        <v>0</v>
      </c>
      <c r="Y270" s="465">
        <f t="shared" si="33"/>
        <v>0</v>
      </c>
      <c r="Z270" s="663">
        <f t="shared" si="38"/>
        <v>0</v>
      </c>
      <c r="AA270" s="664">
        <f>IF(C270='Allgemeines+Zusammenfassung'!$B$11,SAV!$O270-SAV!$AB270,HLOOKUP('Allgemeines+Zusammenfassung'!$B$11-1,$AC$4:$AI$300,ROW(C270)-3,FALSE)-$AB270)</f>
        <v>0</v>
      </c>
      <c r="AB270" s="664">
        <f>HLOOKUP('Allgemeines+Zusammenfassung'!$B$11,$AC$4:$AI$300,ROW(C270)-3,FALSE)</f>
        <v>0</v>
      </c>
      <c r="AC270" s="663">
        <f t="shared" si="34"/>
        <v>0</v>
      </c>
      <c r="AD270" s="663">
        <f t="shared" si="39"/>
        <v>0</v>
      </c>
      <c r="AE270" s="663">
        <f t="shared" si="39"/>
        <v>0</v>
      </c>
      <c r="AF270" s="663">
        <f t="shared" si="39"/>
        <v>0</v>
      </c>
      <c r="AG270" s="663">
        <f t="shared" si="35"/>
        <v>0</v>
      </c>
      <c r="AH270" s="663">
        <f t="shared" si="35"/>
        <v>0</v>
      </c>
      <c r="AI270" s="663">
        <f t="shared" si="35"/>
        <v>0</v>
      </c>
      <c r="AJ270" s="426"/>
    </row>
    <row r="271" spans="1:36" ht="15" x14ac:dyDescent="0.25">
      <c r="A271" s="462"/>
      <c r="B271" s="462"/>
      <c r="C271" s="463"/>
      <c r="D271" s="662"/>
      <c r="E271" s="662"/>
      <c r="F271" s="662"/>
      <c r="G271" s="662"/>
      <c r="H271" s="662"/>
      <c r="I271" s="662"/>
      <c r="J271" s="662"/>
      <c r="K271" s="662"/>
      <c r="L271" s="663">
        <f t="shared" si="36"/>
        <v>0</v>
      </c>
      <c r="M271" s="662"/>
      <c r="N271" s="662"/>
      <c r="O271" s="663">
        <f t="shared" si="37"/>
        <v>0</v>
      </c>
      <c r="P271" s="662"/>
      <c r="Q271" s="464">
        <f>IF(ISBLANK($B271),0,VLOOKUP($B271,Listen!$A$2:$C$44,2,FALSE))</f>
        <v>0</v>
      </c>
      <c r="R271" s="464">
        <f>IF(ISBLANK($B271),0,VLOOKUP($B271,Listen!$A$2:$C$44,3,FALSE))</f>
        <v>0</v>
      </c>
      <c r="S271" s="465">
        <f t="shared" si="40"/>
        <v>0</v>
      </c>
      <c r="T271" s="465">
        <f t="shared" si="33"/>
        <v>0</v>
      </c>
      <c r="U271" s="465">
        <f t="shared" si="33"/>
        <v>0</v>
      </c>
      <c r="V271" s="465">
        <f t="shared" si="33"/>
        <v>0</v>
      </c>
      <c r="W271" s="465">
        <f t="shared" si="33"/>
        <v>0</v>
      </c>
      <c r="X271" s="465">
        <f t="shared" si="33"/>
        <v>0</v>
      </c>
      <c r="Y271" s="465">
        <f t="shared" si="33"/>
        <v>0</v>
      </c>
      <c r="Z271" s="663">
        <f t="shared" si="38"/>
        <v>0</v>
      </c>
      <c r="AA271" s="664">
        <f>IF(C271='Allgemeines+Zusammenfassung'!$B$11,SAV!$O271-SAV!$AB271,HLOOKUP('Allgemeines+Zusammenfassung'!$B$11-1,$AC$4:$AI$300,ROW(C271)-3,FALSE)-$AB271)</f>
        <v>0</v>
      </c>
      <c r="AB271" s="664">
        <f>HLOOKUP('Allgemeines+Zusammenfassung'!$B$11,$AC$4:$AI$300,ROW(C271)-3,FALSE)</f>
        <v>0</v>
      </c>
      <c r="AC271" s="663">
        <f t="shared" si="34"/>
        <v>0</v>
      </c>
      <c r="AD271" s="663">
        <f t="shared" si="39"/>
        <v>0</v>
      </c>
      <c r="AE271" s="663">
        <f t="shared" si="39"/>
        <v>0</v>
      </c>
      <c r="AF271" s="663">
        <f t="shared" si="39"/>
        <v>0</v>
      </c>
      <c r="AG271" s="663">
        <f t="shared" si="35"/>
        <v>0</v>
      </c>
      <c r="AH271" s="663">
        <f t="shared" si="35"/>
        <v>0</v>
      </c>
      <c r="AI271" s="663">
        <f t="shared" si="35"/>
        <v>0</v>
      </c>
      <c r="AJ271" s="426"/>
    </row>
    <row r="272" spans="1:36" ht="15" x14ac:dyDescent="0.25">
      <c r="A272" s="462"/>
      <c r="B272" s="462"/>
      <c r="C272" s="463"/>
      <c r="D272" s="662"/>
      <c r="E272" s="662"/>
      <c r="F272" s="662"/>
      <c r="G272" s="662"/>
      <c r="H272" s="662"/>
      <c r="I272" s="662"/>
      <c r="J272" s="662"/>
      <c r="K272" s="662"/>
      <c r="L272" s="663">
        <f t="shared" si="36"/>
        <v>0</v>
      </c>
      <c r="M272" s="662"/>
      <c r="N272" s="662"/>
      <c r="O272" s="663">
        <f t="shared" si="37"/>
        <v>0</v>
      </c>
      <c r="P272" s="662"/>
      <c r="Q272" s="464">
        <f>IF(ISBLANK($B272),0,VLOOKUP($B272,Listen!$A$2:$C$44,2,FALSE))</f>
        <v>0</v>
      </c>
      <c r="R272" s="464">
        <f>IF(ISBLANK($B272),0,VLOOKUP($B272,Listen!$A$2:$C$44,3,FALSE))</f>
        <v>0</v>
      </c>
      <c r="S272" s="465">
        <f t="shared" si="40"/>
        <v>0</v>
      </c>
      <c r="T272" s="465">
        <f t="shared" si="33"/>
        <v>0</v>
      </c>
      <c r="U272" s="465">
        <f t="shared" si="33"/>
        <v>0</v>
      </c>
      <c r="V272" s="465">
        <f t="shared" si="33"/>
        <v>0</v>
      </c>
      <c r="W272" s="465">
        <f t="shared" si="33"/>
        <v>0</v>
      </c>
      <c r="X272" s="465">
        <f t="shared" si="33"/>
        <v>0</v>
      </c>
      <c r="Y272" s="465">
        <f t="shared" si="33"/>
        <v>0</v>
      </c>
      <c r="Z272" s="663">
        <f t="shared" si="38"/>
        <v>0</v>
      </c>
      <c r="AA272" s="664">
        <f>IF(C272='Allgemeines+Zusammenfassung'!$B$11,SAV!$O272-SAV!$AB272,HLOOKUP('Allgemeines+Zusammenfassung'!$B$11-1,$AC$4:$AI$300,ROW(C272)-3,FALSE)-$AB272)</f>
        <v>0</v>
      </c>
      <c r="AB272" s="664">
        <f>HLOOKUP('Allgemeines+Zusammenfassung'!$B$11,$AC$4:$AI$300,ROW(C272)-3,FALSE)</f>
        <v>0</v>
      </c>
      <c r="AC272" s="663">
        <f t="shared" si="34"/>
        <v>0</v>
      </c>
      <c r="AD272" s="663">
        <f t="shared" si="39"/>
        <v>0</v>
      </c>
      <c r="AE272" s="663">
        <f t="shared" si="39"/>
        <v>0</v>
      </c>
      <c r="AF272" s="663">
        <f t="shared" si="39"/>
        <v>0</v>
      </c>
      <c r="AG272" s="663">
        <f t="shared" si="35"/>
        <v>0</v>
      </c>
      <c r="AH272" s="663">
        <f t="shared" si="35"/>
        <v>0</v>
      </c>
      <c r="AI272" s="663">
        <f t="shared" si="35"/>
        <v>0</v>
      </c>
      <c r="AJ272" s="426"/>
    </row>
    <row r="273" spans="1:36" ht="15" x14ac:dyDescent="0.25">
      <c r="A273" s="462"/>
      <c r="B273" s="462"/>
      <c r="C273" s="463"/>
      <c r="D273" s="662"/>
      <c r="E273" s="662"/>
      <c r="F273" s="662"/>
      <c r="G273" s="662"/>
      <c r="H273" s="662"/>
      <c r="I273" s="662"/>
      <c r="J273" s="662"/>
      <c r="K273" s="662"/>
      <c r="L273" s="663">
        <f t="shared" si="36"/>
        <v>0</v>
      </c>
      <c r="M273" s="662"/>
      <c r="N273" s="662"/>
      <c r="O273" s="663">
        <f t="shared" si="37"/>
        <v>0</v>
      </c>
      <c r="P273" s="662"/>
      <c r="Q273" s="464">
        <f>IF(ISBLANK($B273),0,VLOOKUP($B273,Listen!$A$2:$C$44,2,FALSE))</f>
        <v>0</v>
      </c>
      <c r="R273" s="464">
        <f>IF(ISBLANK($B273),0,VLOOKUP($B273,Listen!$A$2:$C$44,3,FALSE))</f>
        <v>0</v>
      </c>
      <c r="S273" s="465">
        <f t="shared" si="40"/>
        <v>0</v>
      </c>
      <c r="T273" s="465">
        <f t="shared" si="33"/>
        <v>0</v>
      </c>
      <c r="U273" s="465">
        <f t="shared" si="33"/>
        <v>0</v>
      </c>
      <c r="V273" s="465">
        <f t="shared" si="33"/>
        <v>0</v>
      </c>
      <c r="W273" s="465">
        <f t="shared" si="33"/>
        <v>0</v>
      </c>
      <c r="X273" s="465">
        <f t="shared" si="33"/>
        <v>0</v>
      </c>
      <c r="Y273" s="465">
        <f t="shared" si="33"/>
        <v>0</v>
      </c>
      <c r="Z273" s="663">
        <f t="shared" si="38"/>
        <v>0</v>
      </c>
      <c r="AA273" s="664">
        <f>IF(C273='Allgemeines+Zusammenfassung'!$B$11,SAV!$O273-SAV!$AB273,HLOOKUP('Allgemeines+Zusammenfassung'!$B$11-1,$AC$4:$AI$300,ROW(C273)-3,FALSE)-$AB273)</f>
        <v>0</v>
      </c>
      <c r="AB273" s="664">
        <f>HLOOKUP('Allgemeines+Zusammenfassung'!$B$11,$AC$4:$AI$300,ROW(C273)-3,FALSE)</f>
        <v>0</v>
      </c>
      <c r="AC273" s="663">
        <f t="shared" si="34"/>
        <v>0</v>
      </c>
      <c r="AD273" s="663">
        <f t="shared" si="39"/>
        <v>0</v>
      </c>
      <c r="AE273" s="663">
        <f t="shared" si="39"/>
        <v>0</v>
      </c>
      <c r="AF273" s="663">
        <f t="shared" si="39"/>
        <v>0</v>
      </c>
      <c r="AG273" s="663">
        <f t="shared" si="35"/>
        <v>0</v>
      </c>
      <c r="AH273" s="663">
        <f t="shared" si="35"/>
        <v>0</v>
      </c>
      <c r="AI273" s="663">
        <f t="shared" si="35"/>
        <v>0</v>
      </c>
      <c r="AJ273" s="426"/>
    </row>
    <row r="274" spans="1:36" ht="15" x14ac:dyDescent="0.25">
      <c r="A274" s="462"/>
      <c r="B274" s="462"/>
      <c r="C274" s="463"/>
      <c r="D274" s="662"/>
      <c r="E274" s="662"/>
      <c r="F274" s="662"/>
      <c r="G274" s="662"/>
      <c r="H274" s="662"/>
      <c r="I274" s="662"/>
      <c r="J274" s="662"/>
      <c r="K274" s="662"/>
      <c r="L274" s="663">
        <f t="shared" si="36"/>
        <v>0</v>
      </c>
      <c r="M274" s="662"/>
      <c r="N274" s="662"/>
      <c r="O274" s="663">
        <f t="shared" si="37"/>
        <v>0</v>
      </c>
      <c r="P274" s="662"/>
      <c r="Q274" s="464">
        <f>IF(ISBLANK($B274),0,VLOOKUP($B274,Listen!$A$2:$C$44,2,FALSE))</f>
        <v>0</v>
      </c>
      <c r="R274" s="464">
        <f>IF(ISBLANK($B274),0,VLOOKUP($B274,Listen!$A$2:$C$44,3,FALSE))</f>
        <v>0</v>
      </c>
      <c r="S274" s="465">
        <f t="shared" si="40"/>
        <v>0</v>
      </c>
      <c r="T274" s="465">
        <f t="shared" si="33"/>
        <v>0</v>
      </c>
      <c r="U274" s="465">
        <f t="shared" si="33"/>
        <v>0</v>
      </c>
      <c r="V274" s="465">
        <f t="shared" si="33"/>
        <v>0</v>
      </c>
      <c r="W274" s="465">
        <f t="shared" si="33"/>
        <v>0</v>
      </c>
      <c r="X274" s="465">
        <f t="shared" si="33"/>
        <v>0</v>
      </c>
      <c r="Y274" s="465">
        <f t="shared" si="33"/>
        <v>0</v>
      </c>
      <c r="Z274" s="663">
        <f t="shared" si="38"/>
        <v>0</v>
      </c>
      <c r="AA274" s="664">
        <f>IF(C274='Allgemeines+Zusammenfassung'!$B$11,SAV!$O274-SAV!$AB274,HLOOKUP('Allgemeines+Zusammenfassung'!$B$11-1,$AC$4:$AI$300,ROW(C274)-3,FALSE)-$AB274)</f>
        <v>0</v>
      </c>
      <c r="AB274" s="664">
        <f>HLOOKUP('Allgemeines+Zusammenfassung'!$B$11,$AC$4:$AI$300,ROW(C274)-3,FALSE)</f>
        <v>0</v>
      </c>
      <c r="AC274" s="663">
        <f t="shared" si="34"/>
        <v>0</v>
      </c>
      <c r="AD274" s="663">
        <f t="shared" si="39"/>
        <v>0</v>
      </c>
      <c r="AE274" s="663">
        <f t="shared" si="39"/>
        <v>0</v>
      </c>
      <c r="AF274" s="663">
        <f t="shared" si="39"/>
        <v>0</v>
      </c>
      <c r="AG274" s="663">
        <f t="shared" si="35"/>
        <v>0</v>
      </c>
      <c r="AH274" s="663">
        <f t="shared" si="35"/>
        <v>0</v>
      </c>
      <c r="AI274" s="663">
        <f t="shared" si="35"/>
        <v>0</v>
      </c>
      <c r="AJ274" s="426"/>
    </row>
    <row r="275" spans="1:36" ht="15" x14ac:dyDescent="0.25">
      <c r="A275" s="462"/>
      <c r="B275" s="462"/>
      <c r="C275" s="463"/>
      <c r="D275" s="662"/>
      <c r="E275" s="662"/>
      <c r="F275" s="662"/>
      <c r="G275" s="662"/>
      <c r="H275" s="662"/>
      <c r="I275" s="662"/>
      <c r="J275" s="662"/>
      <c r="K275" s="662"/>
      <c r="L275" s="663">
        <f t="shared" si="36"/>
        <v>0</v>
      </c>
      <c r="M275" s="662"/>
      <c r="N275" s="662"/>
      <c r="O275" s="663">
        <f t="shared" si="37"/>
        <v>0</v>
      </c>
      <c r="P275" s="662"/>
      <c r="Q275" s="464">
        <f>IF(ISBLANK($B275),0,VLOOKUP($B275,Listen!$A$2:$C$44,2,FALSE))</f>
        <v>0</v>
      </c>
      <c r="R275" s="464">
        <f>IF(ISBLANK($B275),0,VLOOKUP($B275,Listen!$A$2:$C$44,3,FALSE))</f>
        <v>0</v>
      </c>
      <c r="S275" s="465">
        <f t="shared" si="40"/>
        <v>0</v>
      </c>
      <c r="T275" s="465">
        <f t="shared" si="33"/>
        <v>0</v>
      </c>
      <c r="U275" s="465">
        <f t="shared" si="33"/>
        <v>0</v>
      </c>
      <c r="V275" s="465">
        <f t="shared" si="33"/>
        <v>0</v>
      </c>
      <c r="W275" s="465">
        <f t="shared" si="33"/>
        <v>0</v>
      </c>
      <c r="X275" s="465">
        <f t="shared" si="33"/>
        <v>0</v>
      </c>
      <c r="Y275" s="465">
        <f t="shared" si="33"/>
        <v>0</v>
      </c>
      <c r="Z275" s="663">
        <f t="shared" si="38"/>
        <v>0</v>
      </c>
      <c r="AA275" s="664">
        <f>IF(C275='Allgemeines+Zusammenfassung'!$B$11,SAV!$O275-SAV!$AB275,HLOOKUP('Allgemeines+Zusammenfassung'!$B$11-1,$AC$4:$AI$300,ROW(C275)-3,FALSE)-$AB275)</f>
        <v>0</v>
      </c>
      <c r="AB275" s="664">
        <f>HLOOKUP('Allgemeines+Zusammenfassung'!$B$11,$AC$4:$AI$300,ROW(C275)-3,FALSE)</f>
        <v>0</v>
      </c>
      <c r="AC275" s="663">
        <f t="shared" si="34"/>
        <v>0</v>
      </c>
      <c r="AD275" s="663">
        <f t="shared" si="39"/>
        <v>0</v>
      </c>
      <c r="AE275" s="663">
        <f t="shared" si="39"/>
        <v>0</v>
      </c>
      <c r="AF275" s="663">
        <f t="shared" si="39"/>
        <v>0</v>
      </c>
      <c r="AG275" s="663">
        <f t="shared" si="35"/>
        <v>0</v>
      </c>
      <c r="AH275" s="663">
        <f t="shared" si="35"/>
        <v>0</v>
      </c>
      <c r="AI275" s="663">
        <f t="shared" si="35"/>
        <v>0</v>
      </c>
      <c r="AJ275" s="426"/>
    </row>
    <row r="276" spans="1:36" ht="15" x14ac:dyDescent="0.25">
      <c r="A276" s="462"/>
      <c r="B276" s="462"/>
      <c r="C276" s="463"/>
      <c r="D276" s="662"/>
      <c r="E276" s="662"/>
      <c r="F276" s="662"/>
      <c r="G276" s="662"/>
      <c r="H276" s="662"/>
      <c r="I276" s="662"/>
      <c r="J276" s="662"/>
      <c r="K276" s="662"/>
      <c r="L276" s="663">
        <f t="shared" si="36"/>
        <v>0</v>
      </c>
      <c r="M276" s="662"/>
      <c r="N276" s="662"/>
      <c r="O276" s="663">
        <f t="shared" si="37"/>
        <v>0</v>
      </c>
      <c r="P276" s="662"/>
      <c r="Q276" s="464">
        <f>IF(ISBLANK($B276),0,VLOOKUP($B276,Listen!$A$2:$C$44,2,FALSE))</f>
        <v>0</v>
      </c>
      <c r="R276" s="464">
        <f>IF(ISBLANK($B276),0,VLOOKUP($B276,Listen!$A$2:$C$44,3,FALSE))</f>
        <v>0</v>
      </c>
      <c r="S276" s="465">
        <f t="shared" si="40"/>
        <v>0</v>
      </c>
      <c r="T276" s="465">
        <f t="shared" si="33"/>
        <v>0</v>
      </c>
      <c r="U276" s="465">
        <f t="shared" si="33"/>
        <v>0</v>
      </c>
      <c r="V276" s="465">
        <f t="shared" si="33"/>
        <v>0</v>
      </c>
      <c r="W276" s="465">
        <f t="shared" si="33"/>
        <v>0</v>
      </c>
      <c r="X276" s="465">
        <f t="shared" si="33"/>
        <v>0</v>
      </c>
      <c r="Y276" s="465">
        <f t="shared" si="33"/>
        <v>0</v>
      </c>
      <c r="Z276" s="663">
        <f t="shared" si="38"/>
        <v>0</v>
      </c>
      <c r="AA276" s="664">
        <f>IF(C276='Allgemeines+Zusammenfassung'!$B$11,SAV!$O276-SAV!$AB276,HLOOKUP('Allgemeines+Zusammenfassung'!$B$11-1,$AC$4:$AI$300,ROW(C276)-3,FALSE)-$AB276)</f>
        <v>0</v>
      </c>
      <c r="AB276" s="664">
        <f>HLOOKUP('Allgemeines+Zusammenfassung'!$B$11,$AC$4:$AI$300,ROW(C276)-3,FALSE)</f>
        <v>0</v>
      </c>
      <c r="AC276" s="663">
        <f t="shared" si="34"/>
        <v>0</v>
      </c>
      <c r="AD276" s="663">
        <f t="shared" si="39"/>
        <v>0</v>
      </c>
      <c r="AE276" s="663">
        <f t="shared" si="39"/>
        <v>0</v>
      </c>
      <c r="AF276" s="663">
        <f t="shared" si="39"/>
        <v>0</v>
      </c>
      <c r="AG276" s="663">
        <f t="shared" si="35"/>
        <v>0</v>
      </c>
      <c r="AH276" s="663">
        <f t="shared" si="35"/>
        <v>0</v>
      </c>
      <c r="AI276" s="663">
        <f t="shared" si="35"/>
        <v>0</v>
      </c>
      <c r="AJ276" s="426"/>
    </row>
    <row r="277" spans="1:36" ht="15" x14ac:dyDescent="0.25">
      <c r="A277" s="462"/>
      <c r="B277" s="462"/>
      <c r="C277" s="463"/>
      <c r="D277" s="662"/>
      <c r="E277" s="662"/>
      <c r="F277" s="662"/>
      <c r="G277" s="662"/>
      <c r="H277" s="662"/>
      <c r="I277" s="662"/>
      <c r="J277" s="662"/>
      <c r="K277" s="662"/>
      <c r="L277" s="663">
        <f t="shared" si="36"/>
        <v>0</v>
      </c>
      <c r="M277" s="662"/>
      <c r="N277" s="662"/>
      <c r="O277" s="663">
        <f t="shared" si="37"/>
        <v>0</v>
      </c>
      <c r="P277" s="662"/>
      <c r="Q277" s="464">
        <f>IF(ISBLANK($B277),0,VLOOKUP($B277,Listen!$A$2:$C$44,2,FALSE))</f>
        <v>0</v>
      </c>
      <c r="R277" s="464">
        <f>IF(ISBLANK($B277),0,VLOOKUP($B277,Listen!$A$2:$C$44,3,FALSE))</f>
        <v>0</v>
      </c>
      <c r="S277" s="465">
        <f t="shared" si="40"/>
        <v>0</v>
      </c>
      <c r="T277" s="465">
        <f t="shared" si="33"/>
        <v>0</v>
      </c>
      <c r="U277" s="465">
        <f t="shared" si="33"/>
        <v>0</v>
      </c>
      <c r="V277" s="465">
        <f t="shared" si="33"/>
        <v>0</v>
      </c>
      <c r="W277" s="465">
        <f t="shared" si="33"/>
        <v>0</v>
      </c>
      <c r="X277" s="465">
        <f t="shared" si="33"/>
        <v>0</v>
      </c>
      <c r="Y277" s="465">
        <f t="shared" si="33"/>
        <v>0</v>
      </c>
      <c r="Z277" s="663">
        <f t="shared" si="38"/>
        <v>0</v>
      </c>
      <c r="AA277" s="664">
        <f>IF(C277='Allgemeines+Zusammenfassung'!$B$11,SAV!$O277-SAV!$AB277,HLOOKUP('Allgemeines+Zusammenfassung'!$B$11-1,$AC$4:$AI$300,ROW(C277)-3,FALSE)-$AB277)</f>
        <v>0</v>
      </c>
      <c r="AB277" s="664">
        <f>HLOOKUP('Allgemeines+Zusammenfassung'!$B$11,$AC$4:$AI$300,ROW(C277)-3,FALSE)</f>
        <v>0</v>
      </c>
      <c r="AC277" s="663">
        <f t="shared" si="34"/>
        <v>0</v>
      </c>
      <c r="AD277" s="663">
        <f t="shared" si="39"/>
        <v>0</v>
      </c>
      <c r="AE277" s="663">
        <f t="shared" si="39"/>
        <v>0</v>
      </c>
      <c r="AF277" s="663">
        <f t="shared" si="39"/>
        <v>0</v>
      </c>
      <c r="AG277" s="663">
        <f t="shared" si="35"/>
        <v>0</v>
      </c>
      <c r="AH277" s="663">
        <f t="shared" si="35"/>
        <v>0</v>
      </c>
      <c r="AI277" s="663">
        <f t="shared" si="35"/>
        <v>0</v>
      </c>
      <c r="AJ277" s="426"/>
    </row>
    <row r="278" spans="1:36" ht="15" x14ac:dyDescent="0.25">
      <c r="A278" s="462"/>
      <c r="B278" s="462"/>
      <c r="C278" s="463"/>
      <c r="D278" s="662"/>
      <c r="E278" s="662"/>
      <c r="F278" s="662"/>
      <c r="G278" s="662"/>
      <c r="H278" s="662"/>
      <c r="I278" s="662"/>
      <c r="J278" s="662"/>
      <c r="K278" s="662"/>
      <c r="L278" s="663">
        <f t="shared" si="36"/>
        <v>0</v>
      </c>
      <c r="M278" s="662"/>
      <c r="N278" s="662"/>
      <c r="O278" s="663">
        <f t="shared" si="37"/>
        <v>0</v>
      </c>
      <c r="P278" s="662"/>
      <c r="Q278" s="464">
        <f>IF(ISBLANK($B278),0,VLOOKUP($B278,Listen!$A$2:$C$44,2,FALSE))</f>
        <v>0</v>
      </c>
      <c r="R278" s="464">
        <f>IF(ISBLANK($B278),0,VLOOKUP($B278,Listen!$A$2:$C$44,3,FALSE))</f>
        <v>0</v>
      </c>
      <c r="S278" s="465">
        <f t="shared" si="40"/>
        <v>0</v>
      </c>
      <c r="T278" s="465">
        <f t="shared" si="33"/>
        <v>0</v>
      </c>
      <c r="U278" s="465">
        <f t="shared" si="33"/>
        <v>0</v>
      </c>
      <c r="V278" s="465">
        <f t="shared" si="33"/>
        <v>0</v>
      </c>
      <c r="W278" s="465">
        <f t="shared" si="33"/>
        <v>0</v>
      </c>
      <c r="X278" s="465">
        <f t="shared" si="33"/>
        <v>0</v>
      </c>
      <c r="Y278" s="465">
        <f t="shared" si="33"/>
        <v>0</v>
      </c>
      <c r="Z278" s="663">
        <f t="shared" si="38"/>
        <v>0</v>
      </c>
      <c r="AA278" s="664">
        <f>IF(C278='Allgemeines+Zusammenfassung'!$B$11,SAV!$O278-SAV!$AB278,HLOOKUP('Allgemeines+Zusammenfassung'!$B$11-1,$AC$4:$AI$300,ROW(C278)-3,FALSE)-$AB278)</f>
        <v>0</v>
      </c>
      <c r="AB278" s="664">
        <f>HLOOKUP('Allgemeines+Zusammenfassung'!$B$11,$AC$4:$AI$300,ROW(C278)-3,FALSE)</f>
        <v>0</v>
      </c>
      <c r="AC278" s="663">
        <f t="shared" si="34"/>
        <v>0</v>
      </c>
      <c r="AD278" s="663">
        <f t="shared" si="39"/>
        <v>0</v>
      </c>
      <c r="AE278" s="663">
        <f t="shared" si="39"/>
        <v>0</v>
      </c>
      <c r="AF278" s="663">
        <f t="shared" si="39"/>
        <v>0</v>
      </c>
      <c r="AG278" s="663">
        <f t="shared" si="35"/>
        <v>0</v>
      </c>
      <c r="AH278" s="663">
        <f t="shared" si="35"/>
        <v>0</v>
      </c>
      <c r="AI278" s="663">
        <f t="shared" si="35"/>
        <v>0</v>
      </c>
      <c r="AJ278" s="426"/>
    </row>
    <row r="279" spans="1:36" ht="15" x14ac:dyDescent="0.25">
      <c r="A279" s="462"/>
      <c r="B279" s="462"/>
      <c r="C279" s="463"/>
      <c r="D279" s="662"/>
      <c r="E279" s="662"/>
      <c r="F279" s="662"/>
      <c r="G279" s="662"/>
      <c r="H279" s="662"/>
      <c r="I279" s="662"/>
      <c r="J279" s="662"/>
      <c r="K279" s="662"/>
      <c r="L279" s="663">
        <f t="shared" si="36"/>
        <v>0</v>
      </c>
      <c r="M279" s="662"/>
      <c r="N279" s="662"/>
      <c r="O279" s="663">
        <f t="shared" si="37"/>
        <v>0</v>
      </c>
      <c r="P279" s="662"/>
      <c r="Q279" s="464">
        <f>IF(ISBLANK($B279),0,VLOOKUP($B279,Listen!$A$2:$C$44,2,FALSE))</f>
        <v>0</v>
      </c>
      <c r="R279" s="464">
        <f>IF(ISBLANK($B279),0,VLOOKUP($B279,Listen!$A$2:$C$44,3,FALSE))</f>
        <v>0</v>
      </c>
      <c r="S279" s="465">
        <f t="shared" si="40"/>
        <v>0</v>
      </c>
      <c r="T279" s="465">
        <f t="shared" si="33"/>
        <v>0</v>
      </c>
      <c r="U279" s="465">
        <f t="shared" si="33"/>
        <v>0</v>
      </c>
      <c r="V279" s="465">
        <f t="shared" si="33"/>
        <v>0</v>
      </c>
      <c r="W279" s="465">
        <f t="shared" si="33"/>
        <v>0</v>
      </c>
      <c r="X279" s="465">
        <f t="shared" si="33"/>
        <v>0</v>
      </c>
      <c r="Y279" s="465">
        <f t="shared" si="33"/>
        <v>0</v>
      </c>
      <c r="Z279" s="663">
        <f t="shared" si="38"/>
        <v>0</v>
      </c>
      <c r="AA279" s="664">
        <f>IF(C279='Allgemeines+Zusammenfassung'!$B$11,SAV!$O279-SAV!$AB279,HLOOKUP('Allgemeines+Zusammenfassung'!$B$11-1,$AC$4:$AI$300,ROW(C279)-3,FALSE)-$AB279)</f>
        <v>0</v>
      </c>
      <c r="AB279" s="664">
        <f>HLOOKUP('Allgemeines+Zusammenfassung'!$B$11,$AC$4:$AI$300,ROW(C279)-3,FALSE)</f>
        <v>0</v>
      </c>
      <c r="AC279" s="663">
        <f t="shared" si="34"/>
        <v>0</v>
      </c>
      <c r="AD279" s="663">
        <f t="shared" si="39"/>
        <v>0</v>
      </c>
      <c r="AE279" s="663">
        <f t="shared" si="39"/>
        <v>0</v>
      </c>
      <c r="AF279" s="663">
        <f t="shared" si="39"/>
        <v>0</v>
      </c>
      <c r="AG279" s="663">
        <f t="shared" si="35"/>
        <v>0</v>
      </c>
      <c r="AH279" s="663">
        <f t="shared" si="35"/>
        <v>0</v>
      </c>
      <c r="AI279" s="663">
        <f t="shared" si="35"/>
        <v>0</v>
      </c>
      <c r="AJ279" s="426"/>
    </row>
    <row r="280" spans="1:36" ht="15" x14ac:dyDescent="0.25">
      <c r="A280" s="462"/>
      <c r="B280" s="462"/>
      <c r="C280" s="463"/>
      <c r="D280" s="662"/>
      <c r="E280" s="662"/>
      <c r="F280" s="662"/>
      <c r="G280" s="662"/>
      <c r="H280" s="662"/>
      <c r="I280" s="662"/>
      <c r="J280" s="662"/>
      <c r="K280" s="662"/>
      <c r="L280" s="663">
        <f t="shared" si="36"/>
        <v>0</v>
      </c>
      <c r="M280" s="662"/>
      <c r="N280" s="662"/>
      <c r="O280" s="663">
        <f t="shared" si="37"/>
        <v>0</v>
      </c>
      <c r="P280" s="662"/>
      <c r="Q280" s="464">
        <f>IF(ISBLANK($B280),0,VLOOKUP($B280,Listen!$A$2:$C$44,2,FALSE))</f>
        <v>0</v>
      </c>
      <c r="R280" s="464">
        <f>IF(ISBLANK($B280),0,VLOOKUP($B280,Listen!$A$2:$C$44,3,FALSE))</f>
        <v>0</v>
      </c>
      <c r="S280" s="465">
        <f t="shared" si="40"/>
        <v>0</v>
      </c>
      <c r="T280" s="465">
        <f t="shared" si="33"/>
        <v>0</v>
      </c>
      <c r="U280" s="465">
        <f t="shared" si="33"/>
        <v>0</v>
      </c>
      <c r="V280" s="465">
        <f t="shared" si="33"/>
        <v>0</v>
      </c>
      <c r="W280" s="465">
        <f t="shared" si="33"/>
        <v>0</v>
      </c>
      <c r="X280" s="465">
        <f t="shared" si="33"/>
        <v>0</v>
      </c>
      <c r="Y280" s="465">
        <f t="shared" si="33"/>
        <v>0</v>
      </c>
      <c r="Z280" s="663">
        <f t="shared" si="38"/>
        <v>0</v>
      </c>
      <c r="AA280" s="664">
        <f>IF(C280='Allgemeines+Zusammenfassung'!$B$11,SAV!$O280-SAV!$AB280,HLOOKUP('Allgemeines+Zusammenfassung'!$B$11-1,$AC$4:$AI$300,ROW(C280)-3,FALSE)-$AB280)</f>
        <v>0</v>
      </c>
      <c r="AB280" s="664">
        <f>HLOOKUP('Allgemeines+Zusammenfassung'!$B$11,$AC$4:$AI$300,ROW(C280)-3,FALSE)</f>
        <v>0</v>
      </c>
      <c r="AC280" s="663">
        <f t="shared" si="34"/>
        <v>0</v>
      </c>
      <c r="AD280" s="663">
        <f t="shared" si="39"/>
        <v>0</v>
      </c>
      <c r="AE280" s="663">
        <f t="shared" si="39"/>
        <v>0</v>
      </c>
      <c r="AF280" s="663">
        <f t="shared" si="39"/>
        <v>0</v>
      </c>
      <c r="AG280" s="663">
        <f t="shared" si="35"/>
        <v>0</v>
      </c>
      <c r="AH280" s="663">
        <f t="shared" si="35"/>
        <v>0</v>
      </c>
      <c r="AI280" s="663">
        <f t="shared" si="35"/>
        <v>0</v>
      </c>
      <c r="AJ280" s="426"/>
    </row>
    <row r="281" spans="1:36" ht="15" x14ac:dyDescent="0.25">
      <c r="A281" s="462"/>
      <c r="B281" s="462"/>
      <c r="C281" s="463"/>
      <c r="D281" s="662"/>
      <c r="E281" s="662"/>
      <c r="F281" s="662"/>
      <c r="G281" s="662"/>
      <c r="H281" s="662"/>
      <c r="I281" s="662"/>
      <c r="J281" s="662"/>
      <c r="K281" s="662"/>
      <c r="L281" s="663">
        <f t="shared" si="36"/>
        <v>0</v>
      </c>
      <c r="M281" s="662"/>
      <c r="N281" s="662"/>
      <c r="O281" s="663">
        <f t="shared" si="37"/>
        <v>0</v>
      </c>
      <c r="P281" s="662"/>
      <c r="Q281" s="464">
        <f>IF(ISBLANK($B281),0,VLOOKUP($B281,Listen!$A$2:$C$44,2,FALSE))</f>
        <v>0</v>
      </c>
      <c r="R281" s="464">
        <f>IF(ISBLANK($B281),0,VLOOKUP($B281,Listen!$A$2:$C$44,3,FALSE))</f>
        <v>0</v>
      </c>
      <c r="S281" s="465">
        <f t="shared" si="40"/>
        <v>0</v>
      </c>
      <c r="T281" s="465">
        <f t="shared" si="33"/>
        <v>0</v>
      </c>
      <c r="U281" s="465">
        <f t="shared" si="33"/>
        <v>0</v>
      </c>
      <c r="V281" s="465">
        <f t="shared" si="33"/>
        <v>0</v>
      </c>
      <c r="W281" s="465">
        <f t="shared" si="33"/>
        <v>0</v>
      </c>
      <c r="X281" s="465">
        <f t="shared" si="33"/>
        <v>0</v>
      </c>
      <c r="Y281" s="465">
        <f t="shared" si="33"/>
        <v>0</v>
      </c>
      <c r="Z281" s="663">
        <f t="shared" si="38"/>
        <v>0</v>
      </c>
      <c r="AA281" s="664">
        <f>IF(C281='Allgemeines+Zusammenfassung'!$B$11,SAV!$O281-SAV!$AB281,HLOOKUP('Allgemeines+Zusammenfassung'!$B$11-1,$AC$4:$AI$300,ROW(C281)-3,FALSE)-$AB281)</f>
        <v>0</v>
      </c>
      <c r="AB281" s="664">
        <f>HLOOKUP('Allgemeines+Zusammenfassung'!$B$11,$AC$4:$AI$300,ROW(C281)-3,FALSE)</f>
        <v>0</v>
      </c>
      <c r="AC281" s="663">
        <f t="shared" si="34"/>
        <v>0</v>
      </c>
      <c r="AD281" s="663">
        <f t="shared" si="39"/>
        <v>0</v>
      </c>
      <c r="AE281" s="663">
        <f t="shared" si="39"/>
        <v>0</v>
      </c>
      <c r="AF281" s="663">
        <f t="shared" si="39"/>
        <v>0</v>
      </c>
      <c r="AG281" s="663">
        <f t="shared" si="35"/>
        <v>0</v>
      </c>
      <c r="AH281" s="663">
        <f t="shared" si="35"/>
        <v>0</v>
      </c>
      <c r="AI281" s="663">
        <f t="shared" si="35"/>
        <v>0</v>
      </c>
      <c r="AJ281" s="426"/>
    </row>
    <row r="282" spans="1:36" ht="15" x14ac:dyDescent="0.25">
      <c r="A282" s="462"/>
      <c r="B282" s="462"/>
      <c r="C282" s="463"/>
      <c r="D282" s="662"/>
      <c r="E282" s="662"/>
      <c r="F282" s="662"/>
      <c r="G282" s="662"/>
      <c r="H282" s="662"/>
      <c r="I282" s="662"/>
      <c r="J282" s="662"/>
      <c r="K282" s="662"/>
      <c r="L282" s="663">
        <f t="shared" si="36"/>
        <v>0</v>
      </c>
      <c r="M282" s="662"/>
      <c r="N282" s="662"/>
      <c r="O282" s="663">
        <f t="shared" si="37"/>
        <v>0</v>
      </c>
      <c r="P282" s="662"/>
      <c r="Q282" s="464">
        <f>IF(ISBLANK($B282),0,VLOOKUP($B282,Listen!$A$2:$C$44,2,FALSE))</f>
        <v>0</v>
      </c>
      <c r="R282" s="464">
        <f>IF(ISBLANK($B282),0,VLOOKUP($B282,Listen!$A$2:$C$44,3,FALSE))</f>
        <v>0</v>
      </c>
      <c r="S282" s="465">
        <f t="shared" si="40"/>
        <v>0</v>
      </c>
      <c r="T282" s="465">
        <f t="shared" si="33"/>
        <v>0</v>
      </c>
      <c r="U282" s="465">
        <f t="shared" si="33"/>
        <v>0</v>
      </c>
      <c r="V282" s="465">
        <f t="shared" si="33"/>
        <v>0</v>
      </c>
      <c r="W282" s="465">
        <f t="shared" si="33"/>
        <v>0</v>
      </c>
      <c r="X282" s="465">
        <f t="shared" si="33"/>
        <v>0</v>
      </c>
      <c r="Y282" s="465">
        <f t="shared" si="33"/>
        <v>0</v>
      </c>
      <c r="Z282" s="663">
        <f t="shared" si="38"/>
        <v>0</v>
      </c>
      <c r="AA282" s="664">
        <f>IF(C282='Allgemeines+Zusammenfassung'!$B$11,SAV!$O282-SAV!$AB282,HLOOKUP('Allgemeines+Zusammenfassung'!$B$11-1,$AC$4:$AI$300,ROW(C282)-3,FALSE)-$AB282)</f>
        <v>0</v>
      </c>
      <c r="AB282" s="664">
        <f>HLOOKUP('Allgemeines+Zusammenfassung'!$B$11,$AC$4:$AI$300,ROW(C282)-3,FALSE)</f>
        <v>0</v>
      </c>
      <c r="AC282" s="663">
        <f t="shared" si="34"/>
        <v>0</v>
      </c>
      <c r="AD282" s="663">
        <f t="shared" si="39"/>
        <v>0</v>
      </c>
      <c r="AE282" s="663">
        <f t="shared" si="39"/>
        <v>0</v>
      </c>
      <c r="AF282" s="663">
        <f t="shared" si="39"/>
        <v>0</v>
      </c>
      <c r="AG282" s="663">
        <f t="shared" si="35"/>
        <v>0</v>
      </c>
      <c r="AH282" s="663">
        <f t="shared" si="35"/>
        <v>0</v>
      </c>
      <c r="AI282" s="663">
        <f t="shared" si="35"/>
        <v>0</v>
      </c>
      <c r="AJ282" s="426"/>
    </row>
    <row r="283" spans="1:36" ht="15" x14ac:dyDescent="0.25">
      <c r="A283" s="462"/>
      <c r="B283" s="462"/>
      <c r="C283" s="463"/>
      <c r="D283" s="662"/>
      <c r="E283" s="662"/>
      <c r="F283" s="662"/>
      <c r="G283" s="662"/>
      <c r="H283" s="662"/>
      <c r="I283" s="662"/>
      <c r="J283" s="662"/>
      <c r="K283" s="662"/>
      <c r="L283" s="663">
        <f t="shared" si="36"/>
        <v>0</v>
      </c>
      <c r="M283" s="662"/>
      <c r="N283" s="662"/>
      <c r="O283" s="663">
        <f t="shared" si="37"/>
        <v>0</v>
      </c>
      <c r="P283" s="662"/>
      <c r="Q283" s="464">
        <f>IF(ISBLANK($B283),0,VLOOKUP($B283,Listen!$A$2:$C$44,2,FALSE))</f>
        <v>0</v>
      </c>
      <c r="R283" s="464">
        <f>IF(ISBLANK($B283),0,VLOOKUP($B283,Listen!$A$2:$C$44,3,FALSE))</f>
        <v>0</v>
      </c>
      <c r="S283" s="465">
        <f t="shared" si="40"/>
        <v>0</v>
      </c>
      <c r="T283" s="465">
        <f t="shared" si="33"/>
        <v>0</v>
      </c>
      <c r="U283" s="465">
        <f t="shared" si="33"/>
        <v>0</v>
      </c>
      <c r="V283" s="465">
        <f t="shared" si="33"/>
        <v>0</v>
      </c>
      <c r="W283" s="465">
        <f t="shared" si="33"/>
        <v>0</v>
      </c>
      <c r="X283" s="465">
        <f t="shared" si="33"/>
        <v>0</v>
      </c>
      <c r="Y283" s="465">
        <f t="shared" si="33"/>
        <v>0</v>
      </c>
      <c r="Z283" s="663">
        <f t="shared" si="38"/>
        <v>0</v>
      </c>
      <c r="AA283" s="664">
        <f>IF(C283='Allgemeines+Zusammenfassung'!$B$11,SAV!$O283-SAV!$AB283,HLOOKUP('Allgemeines+Zusammenfassung'!$B$11-1,$AC$4:$AI$300,ROW(C283)-3,FALSE)-$AB283)</f>
        <v>0</v>
      </c>
      <c r="AB283" s="664">
        <f>HLOOKUP('Allgemeines+Zusammenfassung'!$B$11,$AC$4:$AI$300,ROW(C283)-3,FALSE)</f>
        <v>0</v>
      </c>
      <c r="AC283" s="663">
        <f t="shared" si="34"/>
        <v>0</v>
      </c>
      <c r="AD283" s="663">
        <f t="shared" si="39"/>
        <v>0</v>
      </c>
      <c r="AE283" s="663">
        <f t="shared" si="39"/>
        <v>0</v>
      </c>
      <c r="AF283" s="663">
        <f t="shared" si="39"/>
        <v>0</v>
      </c>
      <c r="AG283" s="663">
        <f t="shared" si="35"/>
        <v>0</v>
      </c>
      <c r="AH283" s="663">
        <f t="shared" si="35"/>
        <v>0</v>
      </c>
      <c r="AI283" s="663">
        <f t="shared" si="35"/>
        <v>0</v>
      </c>
      <c r="AJ283" s="426"/>
    </row>
    <row r="284" spans="1:36" ht="15" x14ac:dyDescent="0.25">
      <c r="A284" s="462"/>
      <c r="B284" s="462"/>
      <c r="C284" s="463"/>
      <c r="D284" s="662"/>
      <c r="E284" s="662"/>
      <c r="F284" s="662"/>
      <c r="G284" s="662"/>
      <c r="H284" s="662"/>
      <c r="I284" s="662"/>
      <c r="J284" s="662"/>
      <c r="K284" s="662"/>
      <c r="L284" s="663">
        <f t="shared" si="36"/>
        <v>0</v>
      </c>
      <c r="M284" s="662"/>
      <c r="N284" s="662"/>
      <c r="O284" s="663">
        <f t="shared" si="37"/>
        <v>0</v>
      </c>
      <c r="P284" s="662"/>
      <c r="Q284" s="464">
        <f>IF(ISBLANK($B284),0,VLOOKUP($B284,Listen!$A$2:$C$44,2,FALSE))</f>
        <v>0</v>
      </c>
      <c r="R284" s="464">
        <f>IF(ISBLANK($B284),0,VLOOKUP($B284,Listen!$A$2:$C$44,3,FALSE))</f>
        <v>0</v>
      </c>
      <c r="S284" s="465">
        <f t="shared" si="40"/>
        <v>0</v>
      </c>
      <c r="T284" s="465">
        <f t="shared" si="33"/>
        <v>0</v>
      </c>
      <c r="U284" s="465">
        <f t="shared" si="33"/>
        <v>0</v>
      </c>
      <c r="V284" s="465">
        <f t="shared" si="33"/>
        <v>0</v>
      </c>
      <c r="W284" s="465">
        <f t="shared" si="33"/>
        <v>0</v>
      </c>
      <c r="X284" s="465">
        <f t="shared" si="33"/>
        <v>0</v>
      </c>
      <c r="Y284" s="465">
        <f t="shared" si="33"/>
        <v>0</v>
      </c>
      <c r="Z284" s="663">
        <f t="shared" si="38"/>
        <v>0</v>
      </c>
      <c r="AA284" s="664">
        <f>IF(C284='Allgemeines+Zusammenfassung'!$B$11,SAV!$O284-SAV!$AB284,HLOOKUP('Allgemeines+Zusammenfassung'!$B$11-1,$AC$4:$AI$300,ROW(C284)-3,FALSE)-$AB284)</f>
        <v>0</v>
      </c>
      <c r="AB284" s="664">
        <f>HLOOKUP('Allgemeines+Zusammenfassung'!$B$11,$AC$4:$AI$300,ROW(C284)-3,FALSE)</f>
        <v>0</v>
      </c>
      <c r="AC284" s="663">
        <f t="shared" si="34"/>
        <v>0</v>
      </c>
      <c r="AD284" s="663">
        <f t="shared" si="39"/>
        <v>0</v>
      </c>
      <c r="AE284" s="663">
        <f t="shared" si="39"/>
        <v>0</v>
      </c>
      <c r="AF284" s="663">
        <f t="shared" si="39"/>
        <v>0</v>
      </c>
      <c r="AG284" s="663">
        <f t="shared" si="35"/>
        <v>0</v>
      </c>
      <c r="AH284" s="663">
        <f t="shared" si="35"/>
        <v>0</v>
      </c>
      <c r="AI284" s="663">
        <f t="shared" si="35"/>
        <v>0</v>
      </c>
      <c r="AJ284" s="426"/>
    </row>
    <row r="285" spans="1:36" ht="15" x14ac:dyDescent="0.25">
      <c r="A285" s="462"/>
      <c r="B285" s="462"/>
      <c r="C285" s="463"/>
      <c r="D285" s="662"/>
      <c r="E285" s="662"/>
      <c r="F285" s="662"/>
      <c r="G285" s="662"/>
      <c r="H285" s="662"/>
      <c r="I285" s="662"/>
      <c r="J285" s="662"/>
      <c r="K285" s="662"/>
      <c r="L285" s="663">
        <f t="shared" si="36"/>
        <v>0</v>
      </c>
      <c r="M285" s="662"/>
      <c r="N285" s="662"/>
      <c r="O285" s="663">
        <f t="shared" si="37"/>
        <v>0</v>
      </c>
      <c r="P285" s="662"/>
      <c r="Q285" s="464">
        <f>IF(ISBLANK($B285),0,VLOOKUP($B285,Listen!$A$2:$C$44,2,FALSE))</f>
        <v>0</v>
      </c>
      <c r="R285" s="464">
        <f>IF(ISBLANK($B285),0,VLOOKUP($B285,Listen!$A$2:$C$44,3,FALSE))</f>
        <v>0</v>
      </c>
      <c r="S285" s="465">
        <f t="shared" si="40"/>
        <v>0</v>
      </c>
      <c r="T285" s="465">
        <f t="shared" si="33"/>
        <v>0</v>
      </c>
      <c r="U285" s="465">
        <f t="shared" si="33"/>
        <v>0</v>
      </c>
      <c r="V285" s="465">
        <f t="shared" si="33"/>
        <v>0</v>
      </c>
      <c r="W285" s="465">
        <f t="shared" si="33"/>
        <v>0</v>
      </c>
      <c r="X285" s="465">
        <f t="shared" si="33"/>
        <v>0</v>
      </c>
      <c r="Y285" s="465">
        <f t="shared" si="33"/>
        <v>0</v>
      </c>
      <c r="Z285" s="663">
        <f t="shared" si="38"/>
        <v>0</v>
      </c>
      <c r="AA285" s="664">
        <f>IF(C285='Allgemeines+Zusammenfassung'!$B$11,SAV!$O285-SAV!$AB285,HLOOKUP('Allgemeines+Zusammenfassung'!$B$11-1,$AC$4:$AI$300,ROW(C285)-3,FALSE)-$AB285)</f>
        <v>0</v>
      </c>
      <c r="AB285" s="664">
        <f>HLOOKUP('Allgemeines+Zusammenfassung'!$B$11,$AC$4:$AI$300,ROW(C285)-3,FALSE)</f>
        <v>0</v>
      </c>
      <c r="AC285" s="663">
        <f t="shared" si="34"/>
        <v>0</v>
      </c>
      <c r="AD285" s="663">
        <f t="shared" si="39"/>
        <v>0</v>
      </c>
      <c r="AE285" s="663">
        <f t="shared" si="39"/>
        <v>0</v>
      </c>
      <c r="AF285" s="663">
        <f t="shared" si="39"/>
        <v>0</v>
      </c>
      <c r="AG285" s="663">
        <f t="shared" si="35"/>
        <v>0</v>
      </c>
      <c r="AH285" s="663">
        <f t="shared" si="35"/>
        <v>0</v>
      </c>
      <c r="AI285" s="663">
        <f t="shared" si="35"/>
        <v>0</v>
      </c>
      <c r="AJ285" s="426"/>
    </row>
    <row r="286" spans="1:36" ht="15" x14ac:dyDescent="0.25">
      <c r="A286" s="462"/>
      <c r="B286" s="462"/>
      <c r="C286" s="463"/>
      <c r="D286" s="662"/>
      <c r="E286" s="662"/>
      <c r="F286" s="662"/>
      <c r="G286" s="662"/>
      <c r="H286" s="662"/>
      <c r="I286" s="662"/>
      <c r="J286" s="662"/>
      <c r="K286" s="662"/>
      <c r="L286" s="663">
        <f t="shared" si="36"/>
        <v>0</v>
      </c>
      <c r="M286" s="662"/>
      <c r="N286" s="662"/>
      <c r="O286" s="663">
        <f t="shared" si="37"/>
        <v>0</v>
      </c>
      <c r="P286" s="662"/>
      <c r="Q286" s="464">
        <f>IF(ISBLANK($B286),0,VLOOKUP($B286,Listen!$A$2:$C$44,2,FALSE))</f>
        <v>0</v>
      </c>
      <c r="R286" s="464">
        <f>IF(ISBLANK($B286),0,VLOOKUP($B286,Listen!$A$2:$C$44,3,FALSE))</f>
        <v>0</v>
      </c>
      <c r="S286" s="465">
        <f t="shared" si="40"/>
        <v>0</v>
      </c>
      <c r="T286" s="465">
        <f t="shared" si="33"/>
        <v>0</v>
      </c>
      <c r="U286" s="465">
        <f t="shared" si="33"/>
        <v>0</v>
      </c>
      <c r="V286" s="465">
        <f t="shared" si="33"/>
        <v>0</v>
      </c>
      <c r="W286" s="465">
        <f t="shared" si="33"/>
        <v>0</v>
      </c>
      <c r="X286" s="465">
        <f t="shared" si="33"/>
        <v>0</v>
      </c>
      <c r="Y286" s="465">
        <f t="shared" ref="T286:Y300" si="41">$Q286</f>
        <v>0</v>
      </c>
      <c r="Z286" s="663">
        <f t="shared" si="38"/>
        <v>0</v>
      </c>
      <c r="AA286" s="664">
        <f>IF(C286='Allgemeines+Zusammenfassung'!$B$11,SAV!$O286-SAV!$AB286,HLOOKUP('Allgemeines+Zusammenfassung'!$B$11-1,$AC$4:$AI$300,ROW(C286)-3,FALSE)-$AB286)</f>
        <v>0</v>
      </c>
      <c r="AB286" s="664">
        <f>HLOOKUP('Allgemeines+Zusammenfassung'!$B$11,$AC$4:$AI$300,ROW(C286)-3,FALSE)</f>
        <v>0</v>
      </c>
      <c r="AC286" s="663">
        <f t="shared" si="34"/>
        <v>0</v>
      </c>
      <c r="AD286" s="663">
        <f t="shared" si="39"/>
        <v>0</v>
      </c>
      <c r="AE286" s="663">
        <f t="shared" si="39"/>
        <v>0</v>
      </c>
      <c r="AF286" s="663">
        <f t="shared" si="39"/>
        <v>0</v>
      </c>
      <c r="AG286" s="663">
        <f t="shared" si="35"/>
        <v>0</v>
      </c>
      <c r="AH286" s="663">
        <f t="shared" si="35"/>
        <v>0</v>
      </c>
      <c r="AI286" s="663">
        <f t="shared" si="35"/>
        <v>0</v>
      </c>
      <c r="AJ286" s="426"/>
    </row>
    <row r="287" spans="1:36" ht="15" x14ac:dyDescent="0.25">
      <c r="A287" s="462"/>
      <c r="B287" s="462"/>
      <c r="C287" s="463"/>
      <c r="D287" s="662"/>
      <c r="E287" s="662"/>
      <c r="F287" s="662"/>
      <c r="G287" s="662"/>
      <c r="H287" s="662"/>
      <c r="I287" s="662"/>
      <c r="J287" s="662"/>
      <c r="K287" s="662"/>
      <c r="L287" s="663">
        <f t="shared" si="36"/>
        <v>0</v>
      </c>
      <c r="M287" s="662"/>
      <c r="N287" s="662"/>
      <c r="O287" s="663">
        <f t="shared" si="37"/>
        <v>0</v>
      </c>
      <c r="P287" s="662"/>
      <c r="Q287" s="464">
        <f>IF(ISBLANK($B287),0,VLOOKUP($B287,Listen!$A$2:$C$44,2,FALSE))</f>
        <v>0</v>
      </c>
      <c r="R287" s="464">
        <f>IF(ISBLANK($B287),0,VLOOKUP($B287,Listen!$A$2:$C$44,3,FALSE))</f>
        <v>0</v>
      </c>
      <c r="S287" s="465">
        <f t="shared" si="40"/>
        <v>0</v>
      </c>
      <c r="T287" s="465">
        <f t="shared" si="41"/>
        <v>0</v>
      </c>
      <c r="U287" s="465">
        <f t="shared" si="41"/>
        <v>0</v>
      </c>
      <c r="V287" s="465">
        <f t="shared" si="41"/>
        <v>0</v>
      </c>
      <c r="W287" s="465">
        <f t="shared" si="41"/>
        <v>0</v>
      </c>
      <c r="X287" s="465">
        <f t="shared" si="41"/>
        <v>0</v>
      </c>
      <c r="Y287" s="465">
        <f t="shared" si="41"/>
        <v>0</v>
      </c>
      <c r="Z287" s="663">
        <f t="shared" si="38"/>
        <v>0</v>
      </c>
      <c r="AA287" s="664">
        <f>IF(C287='Allgemeines+Zusammenfassung'!$B$11,SAV!$O287-SAV!$AB287,HLOOKUP('Allgemeines+Zusammenfassung'!$B$11-1,$AC$4:$AI$300,ROW(C287)-3,FALSE)-$AB287)</f>
        <v>0</v>
      </c>
      <c r="AB287" s="664">
        <f>HLOOKUP('Allgemeines+Zusammenfassung'!$B$11,$AC$4:$AI$300,ROW(C287)-3,FALSE)</f>
        <v>0</v>
      </c>
      <c r="AC287" s="663">
        <f t="shared" si="34"/>
        <v>0</v>
      </c>
      <c r="AD287" s="663">
        <f t="shared" si="39"/>
        <v>0</v>
      </c>
      <c r="AE287" s="663">
        <f t="shared" si="39"/>
        <v>0</v>
      </c>
      <c r="AF287" s="663">
        <f t="shared" si="39"/>
        <v>0</v>
      </c>
      <c r="AG287" s="663">
        <f t="shared" si="35"/>
        <v>0</v>
      </c>
      <c r="AH287" s="663">
        <f t="shared" si="35"/>
        <v>0</v>
      </c>
      <c r="AI287" s="663">
        <f t="shared" si="35"/>
        <v>0</v>
      </c>
      <c r="AJ287" s="426"/>
    </row>
    <row r="288" spans="1:36" ht="15" x14ac:dyDescent="0.25">
      <c r="A288" s="462"/>
      <c r="B288" s="462"/>
      <c r="C288" s="463"/>
      <c r="D288" s="662"/>
      <c r="E288" s="662"/>
      <c r="F288" s="662"/>
      <c r="G288" s="662"/>
      <c r="H288" s="662"/>
      <c r="I288" s="662"/>
      <c r="J288" s="662"/>
      <c r="K288" s="662"/>
      <c r="L288" s="663">
        <f t="shared" si="36"/>
        <v>0</v>
      </c>
      <c r="M288" s="662"/>
      <c r="N288" s="662"/>
      <c r="O288" s="663">
        <f t="shared" si="37"/>
        <v>0</v>
      </c>
      <c r="P288" s="662"/>
      <c r="Q288" s="464">
        <f>IF(ISBLANK($B288),0,VLOOKUP($B288,Listen!$A$2:$C$44,2,FALSE))</f>
        <v>0</v>
      </c>
      <c r="R288" s="464">
        <f>IF(ISBLANK($B288),0,VLOOKUP($B288,Listen!$A$2:$C$44,3,FALSE))</f>
        <v>0</v>
      </c>
      <c r="S288" s="465">
        <f t="shared" si="40"/>
        <v>0</v>
      </c>
      <c r="T288" s="465">
        <f t="shared" si="41"/>
        <v>0</v>
      </c>
      <c r="U288" s="465">
        <f t="shared" si="41"/>
        <v>0</v>
      </c>
      <c r="V288" s="465">
        <f t="shared" si="41"/>
        <v>0</v>
      </c>
      <c r="W288" s="465">
        <f t="shared" si="41"/>
        <v>0</v>
      </c>
      <c r="X288" s="465">
        <f t="shared" si="41"/>
        <v>0</v>
      </c>
      <c r="Y288" s="465">
        <f t="shared" si="41"/>
        <v>0</v>
      </c>
      <c r="Z288" s="663">
        <f t="shared" si="38"/>
        <v>0</v>
      </c>
      <c r="AA288" s="664">
        <f>IF(C288='Allgemeines+Zusammenfassung'!$B$11,SAV!$O288-SAV!$AB288,HLOOKUP('Allgemeines+Zusammenfassung'!$B$11-1,$AC$4:$AI$300,ROW(C288)-3,FALSE)-$AB288)</f>
        <v>0</v>
      </c>
      <c r="AB288" s="664">
        <f>HLOOKUP('Allgemeines+Zusammenfassung'!$B$11,$AC$4:$AI$300,ROW(C288)-3,FALSE)</f>
        <v>0</v>
      </c>
      <c r="AC288" s="663">
        <f t="shared" si="34"/>
        <v>0</v>
      </c>
      <c r="AD288" s="663">
        <f t="shared" si="39"/>
        <v>0</v>
      </c>
      <c r="AE288" s="663">
        <f t="shared" si="39"/>
        <v>0</v>
      </c>
      <c r="AF288" s="663">
        <f t="shared" si="39"/>
        <v>0</v>
      </c>
      <c r="AG288" s="663">
        <f t="shared" si="35"/>
        <v>0</v>
      </c>
      <c r="AH288" s="663">
        <f t="shared" si="35"/>
        <v>0</v>
      </c>
      <c r="AI288" s="663">
        <f t="shared" si="35"/>
        <v>0</v>
      </c>
      <c r="AJ288" s="426"/>
    </row>
    <row r="289" spans="1:36" ht="15" x14ac:dyDescent="0.25">
      <c r="A289" s="462"/>
      <c r="B289" s="462"/>
      <c r="C289" s="463"/>
      <c r="D289" s="662"/>
      <c r="E289" s="662"/>
      <c r="F289" s="662"/>
      <c r="G289" s="662"/>
      <c r="H289" s="662"/>
      <c r="I289" s="662"/>
      <c r="J289" s="662"/>
      <c r="K289" s="662"/>
      <c r="L289" s="663">
        <f t="shared" si="36"/>
        <v>0</v>
      </c>
      <c r="M289" s="662"/>
      <c r="N289" s="662"/>
      <c r="O289" s="663">
        <f t="shared" si="37"/>
        <v>0</v>
      </c>
      <c r="P289" s="662"/>
      <c r="Q289" s="464">
        <f>IF(ISBLANK($B289),0,VLOOKUP($B289,Listen!$A$2:$C$44,2,FALSE))</f>
        <v>0</v>
      </c>
      <c r="R289" s="464">
        <f>IF(ISBLANK($B289),0,VLOOKUP($B289,Listen!$A$2:$C$44,3,FALSE))</f>
        <v>0</v>
      </c>
      <c r="S289" s="465">
        <f t="shared" si="40"/>
        <v>0</v>
      </c>
      <c r="T289" s="465">
        <f t="shared" si="41"/>
        <v>0</v>
      </c>
      <c r="U289" s="465">
        <f t="shared" si="41"/>
        <v>0</v>
      </c>
      <c r="V289" s="465">
        <f t="shared" si="41"/>
        <v>0</v>
      </c>
      <c r="W289" s="465">
        <f t="shared" si="41"/>
        <v>0</v>
      </c>
      <c r="X289" s="465">
        <f t="shared" si="41"/>
        <v>0</v>
      </c>
      <c r="Y289" s="465">
        <f t="shared" si="41"/>
        <v>0</v>
      </c>
      <c r="Z289" s="663">
        <f t="shared" si="38"/>
        <v>0</v>
      </c>
      <c r="AA289" s="664">
        <f>IF(C289='Allgemeines+Zusammenfassung'!$B$11,SAV!$O289-SAV!$AB289,HLOOKUP('Allgemeines+Zusammenfassung'!$B$11-1,$AC$4:$AI$300,ROW(C289)-3,FALSE)-$AB289)</f>
        <v>0</v>
      </c>
      <c r="AB289" s="664">
        <f>HLOOKUP('Allgemeines+Zusammenfassung'!$B$11,$AC$4:$AI$300,ROW(C289)-3,FALSE)</f>
        <v>0</v>
      </c>
      <c r="AC289" s="663">
        <f t="shared" si="34"/>
        <v>0</v>
      </c>
      <c r="AD289" s="663">
        <f t="shared" si="39"/>
        <v>0</v>
      </c>
      <c r="AE289" s="663">
        <f t="shared" si="39"/>
        <v>0</v>
      </c>
      <c r="AF289" s="663">
        <f t="shared" si="39"/>
        <v>0</v>
      </c>
      <c r="AG289" s="663">
        <f t="shared" si="35"/>
        <v>0</v>
      </c>
      <c r="AH289" s="663">
        <f t="shared" si="35"/>
        <v>0</v>
      </c>
      <c r="AI289" s="663">
        <f t="shared" si="35"/>
        <v>0</v>
      </c>
      <c r="AJ289" s="426"/>
    </row>
    <row r="290" spans="1:36" ht="15" x14ac:dyDescent="0.25">
      <c r="A290" s="462"/>
      <c r="B290" s="462"/>
      <c r="C290" s="463"/>
      <c r="D290" s="662"/>
      <c r="E290" s="662"/>
      <c r="F290" s="662"/>
      <c r="G290" s="662"/>
      <c r="H290" s="662"/>
      <c r="I290" s="662"/>
      <c r="J290" s="662"/>
      <c r="K290" s="662"/>
      <c r="L290" s="663">
        <f t="shared" si="36"/>
        <v>0</v>
      </c>
      <c r="M290" s="662"/>
      <c r="N290" s="662"/>
      <c r="O290" s="663">
        <f t="shared" si="37"/>
        <v>0</v>
      </c>
      <c r="P290" s="662"/>
      <c r="Q290" s="464">
        <f>IF(ISBLANK($B290),0,VLOOKUP($B290,Listen!$A$2:$C$44,2,FALSE))</f>
        <v>0</v>
      </c>
      <c r="R290" s="464">
        <f>IF(ISBLANK($B290),0,VLOOKUP($B290,Listen!$A$2:$C$44,3,FALSE))</f>
        <v>0</v>
      </c>
      <c r="S290" s="465">
        <f t="shared" si="40"/>
        <v>0</v>
      </c>
      <c r="T290" s="465">
        <f t="shared" si="41"/>
        <v>0</v>
      </c>
      <c r="U290" s="465">
        <f t="shared" si="41"/>
        <v>0</v>
      </c>
      <c r="V290" s="465">
        <f t="shared" si="41"/>
        <v>0</v>
      </c>
      <c r="W290" s="465">
        <f t="shared" si="41"/>
        <v>0</v>
      </c>
      <c r="X290" s="465">
        <f t="shared" si="41"/>
        <v>0</v>
      </c>
      <c r="Y290" s="465">
        <f t="shared" si="41"/>
        <v>0</v>
      </c>
      <c r="Z290" s="663">
        <f t="shared" si="38"/>
        <v>0</v>
      </c>
      <c r="AA290" s="664">
        <f>IF(C290='Allgemeines+Zusammenfassung'!$B$11,SAV!$O290-SAV!$AB290,HLOOKUP('Allgemeines+Zusammenfassung'!$B$11-1,$AC$4:$AI$300,ROW(C290)-3,FALSE)-$AB290)</f>
        <v>0</v>
      </c>
      <c r="AB290" s="664">
        <f>HLOOKUP('Allgemeines+Zusammenfassung'!$B$11,$AC$4:$AI$300,ROW(C290)-3,FALSE)</f>
        <v>0</v>
      </c>
      <c r="AC290" s="663">
        <f t="shared" si="34"/>
        <v>0</v>
      </c>
      <c r="AD290" s="663">
        <f t="shared" si="39"/>
        <v>0</v>
      </c>
      <c r="AE290" s="663">
        <f t="shared" si="39"/>
        <v>0</v>
      </c>
      <c r="AF290" s="663">
        <f t="shared" si="39"/>
        <v>0</v>
      </c>
      <c r="AG290" s="663">
        <f t="shared" si="35"/>
        <v>0</v>
      </c>
      <c r="AH290" s="663">
        <f t="shared" si="35"/>
        <v>0</v>
      </c>
      <c r="AI290" s="663">
        <f t="shared" si="35"/>
        <v>0</v>
      </c>
      <c r="AJ290" s="426"/>
    </row>
    <row r="291" spans="1:36" ht="15" x14ac:dyDescent="0.25">
      <c r="A291" s="462"/>
      <c r="B291" s="462"/>
      <c r="C291" s="463"/>
      <c r="D291" s="662"/>
      <c r="E291" s="662"/>
      <c r="F291" s="662"/>
      <c r="G291" s="662"/>
      <c r="H291" s="662"/>
      <c r="I291" s="662"/>
      <c r="J291" s="662"/>
      <c r="K291" s="662"/>
      <c r="L291" s="663">
        <f t="shared" si="36"/>
        <v>0</v>
      </c>
      <c r="M291" s="662"/>
      <c r="N291" s="662"/>
      <c r="O291" s="663">
        <f t="shared" si="37"/>
        <v>0</v>
      </c>
      <c r="P291" s="662"/>
      <c r="Q291" s="464">
        <f>IF(ISBLANK($B291),0,VLOOKUP($B291,Listen!$A$2:$C$44,2,FALSE))</f>
        <v>0</v>
      </c>
      <c r="R291" s="464">
        <f>IF(ISBLANK($B291),0,VLOOKUP($B291,Listen!$A$2:$C$44,3,FALSE))</f>
        <v>0</v>
      </c>
      <c r="S291" s="465">
        <f t="shared" si="40"/>
        <v>0</v>
      </c>
      <c r="T291" s="465">
        <f t="shared" si="41"/>
        <v>0</v>
      </c>
      <c r="U291" s="465">
        <f t="shared" si="41"/>
        <v>0</v>
      </c>
      <c r="V291" s="465">
        <f t="shared" si="41"/>
        <v>0</v>
      </c>
      <c r="W291" s="465">
        <f t="shared" si="41"/>
        <v>0</v>
      </c>
      <c r="X291" s="465">
        <f t="shared" si="41"/>
        <v>0</v>
      </c>
      <c r="Y291" s="465">
        <f t="shared" si="41"/>
        <v>0</v>
      </c>
      <c r="Z291" s="663">
        <f t="shared" si="38"/>
        <v>0</v>
      </c>
      <c r="AA291" s="664">
        <f>IF(C291='Allgemeines+Zusammenfassung'!$B$11,SAV!$O291-SAV!$AB291,HLOOKUP('Allgemeines+Zusammenfassung'!$B$11-1,$AC$4:$AI$300,ROW(C291)-3,FALSE)-$AB291)</f>
        <v>0</v>
      </c>
      <c r="AB291" s="664">
        <f>HLOOKUP('Allgemeines+Zusammenfassung'!$B$11,$AC$4:$AI$300,ROW(C291)-3,FALSE)</f>
        <v>0</v>
      </c>
      <c r="AC291" s="663">
        <f t="shared" si="34"/>
        <v>0</v>
      </c>
      <c r="AD291" s="663">
        <f t="shared" si="39"/>
        <v>0</v>
      </c>
      <c r="AE291" s="663">
        <f t="shared" si="39"/>
        <v>0</v>
      </c>
      <c r="AF291" s="663">
        <f t="shared" si="39"/>
        <v>0</v>
      </c>
      <c r="AG291" s="663">
        <f t="shared" si="35"/>
        <v>0</v>
      </c>
      <c r="AH291" s="663">
        <f t="shared" si="35"/>
        <v>0</v>
      </c>
      <c r="AI291" s="663">
        <f t="shared" si="35"/>
        <v>0</v>
      </c>
      <c r="AJ291" s="426"/>
    </row>
    <row r="292" spans="1:36" ht="15" x14ac:dyDescent="0.25">
      <c r="A292" s="462"/>
      <c r="B292" s="462"/>
      <c r="C292" s="463"/>
      <c r="D292" s="662"/>
      <c r="E292" s="662"/>
      <c r="F292" s="662"/>
      <c r="G292" s="662"/>
      <c r="H292" s="662"/>
      <c r="I292" s="662"/>
      <c r="J292" s="662"/>
      <c r="K292" s="662"/>
      <c r="L292" s="663">
        <f t="shared" si="36"/>
        <v>0</v>
      </c>
      <c r="M292" s="662"/>
      <c r="N292" s="662"/>
      <c r="O292" s="663">
        <f t="shared" si="37"/>
        <v>0</v>
      </c>
      <c r="P292" s="662"/>
      <c r="Q292" s="464">
        <f>IF(ISBLANK($B292),0,VLOOKUP($B292,Listen!$A$2:$C$44,2,FALSE))</f>
        <v>0</v>
      </c>
      <c r="R292" s="464">
        <f>IF(ISBLANK($B292),0,VLOOKUP($B292,Listen!$A$2:$C$44,3,FALSE))</f>
        <v>0</v>
      </c>
      <c r="S292" s="465">
        <f t="shared" si="40"/>
        <v>0</v>
      </c>
      <c r="T292" s="465">
        <f t="shared" si="41"/>
        <v>0</v>
      </c>
      <c r="U292" s="465">
        <f t="shared" si="41"/>
        <v>0</v>
      </c>
      <c r="V292" s="465">
        <f t="shared" si="41"/>
        <v>0</v>
      </c>
      <c r="W292" s="465">
        <f t="shared" si="41"/>
        <v>0</v>
      </c>
      <c r="X292" s="465">
        <f t="shared" si="41"/>
        <v>0</v>
      </c>
      <c r="Y292" s="465">
        <f t="shared" si="41"/>
        <v>0</v>
      </c>
      <c r="Z292" s="663">
        <f t="shared" si="38"/>
        <v>0</v>
      </c>
      <c r="AA292" s="664">
        <f>IF(C292='Allgemeines+Zusammenfassung'!$B$11,SAV!$O292-SAV!$AB292,HLOOKUP('Allgemeines+Zusammenfassung'!$B$11-1,$AC$4:$AI$300,ROW(C292)-3,FALSE)-$AB292)</f>
        <v>0</v>
      </c>
      <c r="AB292" s="664">
        <f>HLOOKUP('Allgemeines+Zusammenfassung'!$B$11,$AC$4:$AI$300,ROW(C292)-3,FALSE)</f>
        <v>0</v>
      </c>
      <c r="AC292" s="663">
        <f t="shared" si="34"/>
        <v>0</v>
      </c>
      <c r="AD292" s="663">
        <f t="shared" si="39"/>
        <v>0</v>
      </c>
      <c r="AE292" s="663">
        <f t="shared" si="39"/>
        <v>0</v>
      </c>
      <c r="AF292" s="663">
        <f t="shared" si="39"/>
        <v>0</v>
      </c>
      <c r="AG292" s="663">
        <f t="shared" si="35"/>
        <v>0</v>
      </c>
      <c r="AH292" s="663">
        <f t="shared" si="35"/>
        <v>0</v>
      </c>
      <c r="AI292" s="663">
        <f t="shared" si="35"/>
        <v>0</v>
      </c>
      <c r="AJ292" s="426"/>
    </row>
    <row r="293" spans="1:36" ht="15" x14ac:dyDescent="0.25">
      <c r="A293" s="462"/>
      <c r="B293" s="462"/>
      <c r="C293" s="463"/>
      <c r="D293" s="662"/>
      <c r="E293" s="662"/>
      <c r="F293" s="662"/>
      <c r="G293" s="662"/>
      <c r="H293" s="662"/>
      <c r="I293" s="662"/>
      <c r="J293" s="662"/>
      <c r="K293" s="662"/>
      <c r="L293" s="663">
        <f t="shared" si="36"/>
        <v>0</v>
      </c>
      <c r="M293" s="662"/>
      <c r="N293" s="662"/>
      <c r="O293" s="663">
        <f t="shared" si="37"/>
        <v>0</v>
      </c>
      <c r="P293" s="662"/>
      <c r="Q293" s="464">
        <f>IF(ISBLANK($B293),0,VLOOKUP($B293,Listen!$A$2:$C$44,2,FALSE))</f>
        <v>0</v>
      </c>
      <c r="R293" s="464">
        <f>IF(ISBLANK($B293),0,VLOOKUP($B293,Listen!$A$2:$C$44,3,FALSE))</f>
        <v>0</v>
      </c>
      <c r="S293" s="465">
        <f t="shared" si="40"/>
        <v>0</v>
      </c>
      <c r="T293" s="465">
        <f t="shared" si="41"/>
        <v>0</v>
      </c>
      <c r="U293" s="465">
        <f t="shared" si="41"/>
        <v>0</v>
      </c>
      <c r="V293" s="465">
        <f t="shared" si="41"/>
        <v>0</v>
      </c>
      <c r="W293" s="465">
        <f t="shared" si="41"/>
        <v>0</v>
      </c>
      <c r="X293" s="465">
        <f t="shared" si="41"/>
        <v>0</v>
      </c>
      <c r="Y293" s="465">
        <f t="shared" si="41"/>
        <v>0</v>
      </c>
      <c r="Z293" s="663">
        <f t="shared" si="38"/>
        <v>0</v>
      </c>
      <c r="AA293" s="664">
        <f>IF(C293='Allgemeines+Zusammenfassung'!$B$11,SAV!$O293-SAV!$AB293,HLOOKUP('Allgemeines+Zusammenfassung'!$B$11-1,$AC$4:$AI$300,ROW(C293)-3,FALSE)-$AB293)</f>
        <v>0</v>
      </c>
      <c r="AB293" s="664">
        <f>HLOOKUP('Allgemeines+Zusammenfassung'!$B$11,$AC$4:$AI$300,ROW(C293)-3,FALSE)</f>
        <v>0</v>
      </c>
      <c r="AC293" s="663">
        <f t="shared" si="34"/>
        <v>0</v>
      </c>
      <c r="AD293" s="663">
        <f t="shared" si="39"/>
        <v>0</v>
      </c>
      <c r="AE293" s="663">
        <f t="shared" si="39"/>
        <v>0</v>
      </c>
      <c r="AF293" s="663">
        <f t="shared" si="39"/>
        <v>0</v>
      </c>
      <c r="AG293" s="663">
        <f t="shared" si="35"/>
        <v>0</v>
      </c>
      <c r="AH293" s="663">
        <f t="shared" si="35"/>
        <v>0</v>
      </c>
      <c r="AI293" s="663">
        <f t="shared" si="35"/>
        <v>0</v>
      </c>
      <c r="AJ293" s="426"/>
    </row>
    <row r="294" spans="1:36" ht="15" x14ac:dyDescent="0.25">
      <c r="A294" s="462"/>
      <c r="B294" s="462"/>
      <c r="C294" s="463"/>
      <c r="D294" s="662"/>
      <c r="E294" s="662"/>
      <c r="F294" s="662"/>
      <c r="G294" s="662"/>
      <c r="H294" s="662"/>
      <c r="I294" s="662"/>
      <c r="J294" s="662"/>
      <c r="K294" s="662"/>
      <c r="L294" s="663">
        <f t="shared" si="36"/>
        <v>0</v>
      </c>
      <c r="M294" s="662"/>
      <c r="N294" s="662"/>
      <c r="O294" s="663">
        <f t="shared" si="37"/>
        <v>0</v>
      </c>
      <c r="P294" s="662"/>
      <c r="Q294" s="464">
        <f>IF(ISBLANK($B294),0,VLOOKUP($B294,Listen!$A$2:$C$44,2,FALSE))</f>
        <v>0</v>
      </c>
      <c r="R294" s="464">
        <f>IF(ISBLANK($B294),0,VLOOKUP($B294,Listen!$A$2:$C$44,3,FALSE))</f>
        <v>0</v>
      </c>
      <c r="S294" s="465">
        <f t="shared" si="40"/>
        <v>0</v>
      </c>
      <c r="T294" s="465">
        <f t="shared" si="41"/>
        <v>0</v>
      </c>
      <c r="U294" s="465">
        <f t="shared" si="41"/>
        <v>0</v>
      </c>
      <c r="V294" s="465">
        <f t="shared" si="41"/>
        <v>0</v>
      </c>
      <c r="W294" s="465">
        <f t="shared" si="41"/>
        <v>0</v>
      </c>
      <c r="X294" s="465">
        <f t="shared" si="41"/>
        <v>0</v>
      </c>
      <c r="Y294" s="465">
        <f t="shared" si="41"/>
        <v>0</v>
      </c>
      <c r="Z294" s="663">
        <f t="shared" si="38"/>
        <v>0</v>
      </c>
      <c r="AA294" s="664">
        <f>IF(C294='Allgemeines+Zusammenfassung'!$B$11,SAV!$O294-SAV!$AB294,HLOOKUP('Allgemeines+Zusammenfassung'!$B$11-1,$AC$4:$AI$300,ROW(C294)-3,FALSE)-$AB294)</f>
        <v>0</v>
      </c>
      <c r="AB294" s="664">
        <f>HLOOKUP('Allgemeines+Zusammenfassung'!$B$11,$AC$4:$AI$300,ROW(C294)-3,FALSE)</f>
        <v>0</v>
      </c>
      <c r="AC294" s="663">
        <f t="shared" si="34"/>
        <v>0</v>
      </c>
      <c r="AD294" s="663">
        <f t="shared" si="39"/>
        <v>0</v>
      </c>
      <c r="AE294" s="663">
        <f t="shared" si="39"/>
        <v>0</v>
      </c>
      <c r="AF294" s="663">
        <f t="shared" si="39"/>
        <v>0</v>
      </c>
      <c r="AG294" s="663">
        <f t="shared" si="35"/>
        <v>0</v>
      </c>
      <c r="AH294" s="663">
        <f t="shared" si="35"/>
        <v>0</v>
      </c>
      <c r="AI294" s="663">
        <f t="shared" si="35"/>
        <v>0</v>
      </c>
      <c r="AJ294" s="426"/>
    </row>
    <row r="295" spans="1:36" ht="15" x14ac:dyDescent="0.25">
      <c r="A295" s="462"/>
      <c r="B295" s="462"/>
      <c r="C295" s="463"/>
      <c r="D295" s="662"/>
      <c r="E295" s="662"/>
      <c r="F295" s="662"/>
      <c r="G295" s="662"/>
      <c r="H295" s="662"/>
      <c r="I295" s="662"/>
      <c r="J295" s="662"/>
      <c r="K295" s="662"/>
      <c r="L295" s="663">
        <f t="shared" si="36"/>
        <v>0</v>
      </c>
      <c r="M295" s="662"/>
      <c r="N295" s="662"/>
      <c r="O295" s="663">
        <f t="shared" si="37"/>
        <v>0</v>
      </c>
      <c r="P295" s="662"/>
      <c r="Q295" s="464">
        <f>IF(ISBLANK($B295),0,VLOOKUP($B295,Listen!$A$2:$C$44,2,FALSE))</f>
        <v>0</v>
      </c>
      <c r="R295" s="464">
        <f>IF(ISBLANK($B295),0,VLOOKUP($B295,Listen!$A$2:$C$44,3,FALSE))</f>
        <v>0</v>
      </c>
      <c r="S295" s="465">
        <f t="shared" si="40"/>
        <v>0</v>
      </c>
      <c r="T295" s="465">
        <f t="shared" si="41"/>
        <v>0</v>
      </c>
      <c r="U295" s="465">
        <f t="shared" si="41"/>
        <v>0</v>
      </c>
      <c r="V295" s="465">
        <f t="shared" si="41"/>
        <v>0</v>
      </c>
      <c r="W295" s="465">
        <f t="shared" si="41"/>
        <v>0</v>
      </c>
      <c r="X295" s="465">
        <f t="shared" si="41"/>
        <v>0</v>
      </c>
      <c r="Y295" s="465">
        <f t="shared" si="41"/>
        <v>0</v>
      </c>
      <c r="Z295" s="663">
        <f t="shared" si="38"/>
        <v>0</v>
      </c>
      <c r="AA295" s="664">
        <f>IF(C295='Allgemeines+Zusammenfassung'!$B$11,SAV!$O295-SAV!$AB295,HLOOKUP('Allgemeines+Zusammenfassung'!$B$11-1,$AC$4:$AI$300,ROW(C295)-3,FALSE)-$AB295)</f>
        <v>0</v>
      </c>
      <c r="AB295" s="664">
        <f>HLOOKUP('Allgemeines+Zusammenfassung'!$B$11,$AC$4:$AI$300,ROW(C295)-3,FALSE)</f>
        <v>0</v>
      </c>
      <c r="AC295" s="663">
        <f t="shared" si="34"/>
        <v>0</v>
      </c>
      <c r="AD295" s="663">
        <f t="shared" si="39"/>
        <v>0</v>
      </c>
      <c r="AE295" s="663">
        <f t="shared" si="39"/>
        <v>0</v>
      </c>
      <c r="AF295" s="663">
        <f t="shared" si="39"/>
        <v>0</v>
      </c>
      <c r="AG295" s="663">
        <f t="shared" si="35"/>
        <v>0</v>
      </c>
      <c r="AH295" s="663">
        <f t="shared" si="35"/>
        <v>0</v>
      </c>
      <c r="AI295" s="663">
        <f t="shared" si="35"/>
        <v>0</v>
      </c>
      <c r="AJ295" s="426"/>
    </row>
    <row r="296" spans="1:36" ht="15" x14ac:dyDescent="0.25">
      <c r="A296" s="462"/>
      <c r="B296" s="462"/>
      <c r="C296" s="463"/>
      <c r="D296" s="662"/>
      <c r="E296" s="662"/>
      <c r="F296" s="662"/>
      <c r="G296" s="662"/>
      <c r="H296" s="662"/>
      <c r="I296" s="662"/>
      <c r="J296" s="662"/>
      <c r="K296" s="662"/>
      <c r="L296" s="663">
        <f t="shared" si="36"/>
        <v>0</v>
      </c>
      <c r="M296" s="662"/>
      <c r="N296" s="662"/>
      <c r="O296" s="663">
        <f t="shared" si="37"/>
        <v>0</v>
      </c>
      <c r="P296" s="662"/>
      <c r="Q296" s="464">
        <f>IF(ISBLANK($B296),0,VLOOKUP($B296,Listen!$A$2:$C$44,2,FALSE))</f>
        <v>0</v>
      </c>
      <c r="R296" s="464">
        <f>IF(ISBLANK($B296),0,VLOOKUP($B296,Listen!$A$2:$C$44,3,FALSE))</f>
        <v>0</v>
      </c>
      <c r="S296" s="465">
        <f t="shared" si="40"/>
        <v>0</v>
      </c>
      <c r="T296" s="465">
        <f t="shared" si="41"/>
        <v>0</v>
      </c>
      <c r="U296" s="465">
        <f t="shared" si="41"/>
        <v>0</v>
      </c>
      <c r="V296" s="465">
        <f t="shared" si="41"/>
        <v>0</v>
      </c>
      <c r="W296" s="465">
        <f t="shared" si="41"/>
        <v>0</v>
      </c>
      <c r="X296" s="465">
        <f t="shared" si="41"/>
        <v>0</v>
      </c>
      <c r="Y296" s="465">
        <f t="shared" si="41"/>
        <v>0</v>
      </c>
      <c r="Z296" s="663">
        <f t="shared" si="38"/>
        <v>0</v>
      </c>
      <c r="AA296" s="664">
        <f>IF(C296='Allgemeines+Zusammenfassung'!$B$11,SAV!$O296-SAV!$AB296,HLOOKUP('Allgemeines+Zusammenfassung'!$B$11-1,$AC$4:$AI$300,ROW(C296)-3,FALSE)-$AB296)</f>
        <v>0</v>
      </c>
      <c r="AB296" s="664">
        <f>HLOOKUP('Allgemeines+Zusammenfassung'!$B$11,$AC$4:$AI$300,ROW(C296)-3,FALSE)</f>
        <v>0</v>
      </c>
      <c r="AC296" s="663">
        <f t="shared" si="34"/>
        <v>0</v>
      </c>
      <c r="AD296" s="663">
        <f t="shared" si="39"/>
        <v>0</v>
      </c>
      <c r="AE296" s="663">
        <f t="shared" si="39"/>
        <v>0</v>
      </c>
      <c r="AF296" s="663">
        <f t="shared" si="39"/>
        <v>0</v>
      </c>
      <c r="AG296" s="663">
        <f t="shared" si="35"/>
        <v>0</v>
      </c>
      <c r="AH296" s="663">
        <f t="shared" si="35"/>
        <v>0</v>
      </c>
      <c r="AI296" s="663">
        <f t="shared" si="35"/>
        <v>0</v>
      </c>
      <c r="AJ296" s="426"/>
    </row>
    <row r="297" spans="1:36" ht="15" x14ac:dyDescent="0.25">
      <c r="A297" s="462"/>
      <c r="B297" s="462"/>
      <c r="C297" s="463"/>
      <c r="D297" s="662"/>
      <c r="E297" s="662"/>
      <c r="F297" s="662"/>
      <c r="G297" s="662"/>
      <c r="H297" s="662"/>
      <c r="I297" s="662"/>
      <c r="J297" s="662"/>
      <c r="K297" s="662"/>
      <c r="L297" s="663">
        <f t="shared" si="36"/>
        <v>0</v>
      </c>
      <c r="M297" s="662"/>
      <c r="N297" s="662"/>
      <c r="O297" s="663">
        <f t="shared" si="37"/>
        <v>0</v>
      </c>
      <c r="P297" s="662"/>
      <c r="Q297" s="464">
        <f>IF(ISBLANK($B297),0,VLOOKUP($B297,Listen!$A$2:$C$44,2,FALSE))</f>
        <v>0</v>
      </c>
      <c r="R297" s="464">
        <f>IF(ISBLANK($B297),0,VLOOKUP($B297,Listen!$A$2:$C$44,3,FALSE))</f>
        <v>0</v>
      </c>
      <c r="S297" s="465">
        <f t="shared" si="40"/>
        <v>0</v>
      </c>
      <c r="T297" s="465">
        <f t="shared" si="41"/>
        <v>0</v>
      </c>
      <c r="U297" s="465">
        <f t="shared" si="41"/>
        <v>0</v>
      </c>
      <c r="V297" s="465">
        <f t="shared" si="41"/>
        <v>0</v>
      </c>
      <c r="W297" s="465">
        <f t="shared" si="41"/>
        <v>0</v>
      </c>
      <c r="X297" s="465">
        <f t="shared" si="41"/>
        <v>0</v>
      </c>
      <c r="Y297" s="465">
        <f t="shared" si="41"/>
        <v>0</v>
      </c>
      <c r="Z297" s="663">
        <f t="shared" si="38"/>
        <v>0</v>
      </c>
      <c r="AA297" s="664">
        <f>IF(C297='Allgemeines+Zusammenfassung'!$B$11,SAV!$O297-SAV!$AB297,HLOOKUP('Allgemeines+Zusammenfassung'!$B$11-1,$AC$4:$AI$300,ROW(C297)-3,FALSE)-$AB297)</f>
        <v>0</v>
      </c>
      <c r="AB297" s="664">
        <f>HLOOKUP('Allgemeines+Zusammenfassung'!$B$11,$AC$4:$AI$300,ROW(C297)-3,FALSE)</f>
        <v>0</v>
      </c>
      <c r="AC297" s="663">
        <f t="shared" si="34"/>
        <v>0</v>
      </c>
      <c r="AD297" s="663">
        <f t="shared" si="39"/>
        <v>0</v>
      </c>
      <c r="AE297" s="663">
        <f t="shared" si="39"/>
        <v>0</v>
      </c>
      <c r="AF297" s="663">
        <f t="shared" si="39"/>
        <v>0</v>
      </c>
      <c r="AG297" s="663">
        <f t="shared" si="35"/>
        <v>0</v>
      </c>
      <c r="AH297" s="663">
        <f t="shared" si="35"/>
        <v>0</v>
      </c>
      <c r="AI297" s="663">
        <f t="shared" si="35"/>
        <v>0</v>
      </c>
      <c r="AJ297" s="426"/>
    </row>
    <row r="298" spans="1:36" ht="15" x14ac:dyDescent="0.25">
      <c r="A298" s="462"/>
      <c r="B298" s="462"/>
      <c r="C298" s="463"/>
      <c r="D298" s="662"/>
      <c r="E298" s="662"/>
      <c r="F298" s="662"/>
      <c r="G298" s="662"/>
      <c r="H298" s="662"/>
      <c r="I298" s="662"/>
      <c r="J298" s="662"/>
      <c r="K298" s="662"/>
      <c r="L298" s="663">
        <f t="shared" si="36"/>
        <v>0</v>
      </c>
      <c r="M298" s="662"/>
      <c r="N298" s="662"/>
      <c r="O298" s="663">
        <f t="shared" si="37"/>
        <v>0</v>
      </c>
      <c r="P298" s="662"/>
      <c r="Q298" s="464">
        <f>IF(ISBLANK($B298),0,VLOOKUP($B298,Listen!$A$2:$C$44,2,FALSE))</f>
        <v>0</v>
      </c>
      <c r="R298" s="464">
        <f>IF(ISBLANK($B298),0,VLOOKUP($B298,Listen!$A$2:$C$44,3,FALSE))</f>
        <v>0</v>
      </c>
      <c r="S298" s="465">
        <f t="shared" si="40"/>
        <v>0</v>
      </c>
      <c r="T298" s="465">
        <f t="shared" si="41"/>
        <v>0</v>
      </c>
      <c r="U298" s="465">
        <f t="shared" si="41"/>
        <v>0</v>
      </c>
      <c r="V298" s="465">
        <f t="shared" si="41"/>
        <v>0</v>
      </c>
      <c r="W298" s="465">
        <f t="shared" si="41"/>
        <v>0</v>
      </c>
      <c r="X298" s="465">
        <f t="shared" si="41"/>
        <v>0</v>
      </c>
      <c r="Y298" s="465">
        <f t="shared" si="41"/>
        <v>0</v>
      </c>
      <c r="Z298" s="663">
        <f t="shared" si="38"/>
        <v>0</v>
      </c>
      <c r="AA298" s="664">
        <f>IF(C298='Allgemeines+Zusammenfassung'!$B$11,SAV!$O298-SAV!$AB298,HLOOKUP('Allgemeines+Zusammenfassung'!$B$11-1,$AC$4:$AI$300,ROW(C298)-3,FALSE)-$AB298)</f>
        <v>0</v>
      </c>
      <c r="AB298" s="664">
        <f>HLOOKUP('Allgemeines+Zusammenfassung'!$B$11,$AC$4:$AI$300,ROW(C298)-3,FALSE)</f>
        <v>0</v>
      </c>
      <c r="AC298" s="663">
        <f t="shared" si="34"/>
        <v>0</v>
      </c>
      <c r="AD298" s="663">
        <f t="shared" si="39"/>
        <v>0</v>
      </c>
      <c r="AE298" s="663">
        <f t="shared" si="39"/>
        <v>0</v>
      </c>
      <c r="AF298" s="663">
        <f t="shared" si="39"/>
        <v>0</v>
      </c>
      <c r="AG298" s="663">
        <f t="shared" si="35"/>
        <v>0</v>
      </c>
      <c r="AH298" s="663">
        <f t="shared" si="35"/>
        <v>0</v>
      </c>
      <c r="AI298" s="663">
        <f t="shared" si="35"/>
        <v>0</v>
      </c>
      <c r="AJ298" s="426"/>
    </row>
    <row r="299" spans="1:36" ht="15" x14ac:dyDescent="0.25">
      <c r="A299" s="462"/>
      <c r="B299" s="462"/>
      <c r="C299" s="463"/>
      <c r="D299" s="662"/>
      <c r="E299" s="662"/>
      <c r="F299" s="662"/>
      <c r="G299" s="662"/>
      <c r="H299" s="662"/>
      <c r="I299" s="662"/>
      <c r="J299" s="662"/>
      <c r="K299" s="662"/>
      <c r="L299" s="663">
        <f t="shared" si="36"/>
        <v>0</v>
      </c>
      <c r="M299" s="662"/>
      <c r="N299" s="662"/>
      <c r="O299" s="663">
        <f t="shared" si="37"/>
        <v>0</v>
      </c>
      <c r="P299" s="662"/>
      <c r="Q299" s="464">
        <f>IF(ISBLANK($B299),0,VLOOKUP($B299,Listen!$A$2:$C$44,2,FALSE))</f>
        <v>0</v>
      </c>
      <c r="R299" s="464">
        <f>IF(ISBLANK($B299),0,VLOOKUP($B299,Listen!$A$2:$C$44,3,FALSE))</f>
        <v>0</v>
      </c>
      <c r="S299" s="465">
        <f t="shared" si="40"/>
        <v>0</v>
      </c>
      <c r="T299" s="465">
        <f t="shared" si="41"/>
        <v>0</v>
      </c>
      <c r="U299" s="465">
        <f t="shared" si="41"/>
        <v>0</v>
      </c>
      <c r="V299" s="465">
        <f t="shared" si="41"/>
        <v>0</v>
      </c>
      <c r="W299" s="465">
        <f t="shared" si="41"/>
        <v>0</v>
      </c>
      <c r="X299" s="465">
        <f t="shared" si="41"/>
        <v>0</v>
      </c>
      <c r="Y299" s="465">
        <f t="shared" si="41"/>
        <v>0</v>
      </c>
      <c r="Z299" s="663">
        <f t="shared" si="38"/>
        <v>0</v>
      </c>
      <c r="AA299" s="664">
        <f>IF(C299='Allgemeines+Zusammenfassung'!$B$11,SAV!$O299-SAV!$AB299,HLOOKUP('Allgemeines+Zusammenfassung'!$B$11-1,$AC$4:$AI$300,ROW(C299)-3,FALSE)-$AB299)</f>
        <v>0</v>
      </c>
      <c r="AB299" s="664">
        <f>HLOOKUP('Allgemeines+Zusammenfassung'!$B$11,$AC$4:$AI$300,ROW(C299)-3,FALSE)</f>
        <v>0</v>
      </c>
      <c r="AC299" s="663">
        <f t="shared" si="34"/>
        <v>0</v>
      </c>
      <c r="AD299" s="663">
        <f t="shared" si="39"/>
        <v>0</v>
      </c>
      <c r="AE299" s="663">
        <f t="shared" si="39"/>
        <v>0</v>
      </c>
      <c r="AF299" s="663">
        <f t="shared" si="39"/>
        <v>0</v>
      </c>
      <c r="AG299" s="663">
        <f t="shared" si="35"/>
        <v>0</v>
      </c>
      <c r="AH299" s="663">
        <f t="shared" si="35"/>
        <v>0</v>
      </c>
      <c r="AI299" s="663">
        <f t="shared" si="35"/>
        <v>0</v>
      </c>
      <c r="AJ299" s="426"/>
    </row>
    <row r="300" spans="1:36" ht="15" x14ac:dyDescent="0.25">
      <c r="A300" s="462"/>
      <c r="B300" s="462"/>
      <c r="C300" s="463"/>
      <c r="D300" s="662"/>
      <c r="E300" s="662"/>
      <c r="F300" s="662"/>
      <c r="G300" s="662"/>
      <c r="H300" s="662"/>
      <c r="I300" s="662"/>
      <c r="J300" s="662"/>
      <c r="K300" s="662"/>
      <c r="L300" s="663">
        <f t="shared" si="36"/>
        <v>0</v>
      </c>
      <c r="M300" s="662"/>
      <c r="N300" s="662"/>
      <c r="O300" s="663">
        <f t="shared" si="37"/>
        <v>0</v>
      </c>
      <c r="P300" s="662"/>
      <c r="Q300" s="464">
        <f>IF(ISBLANK($B300),0,VLOOKUP($B300,Listen!$A$2:$C$44,2,FALSE))</f>
        <v>0</v>
      </c>
      <c r="R300" s="464">
        <f>IF(ISBLANK($B300),0,VLOOKUP($B300,Listen!$A$2:$C$44,3,FALSE))</f>
        <v>0</v>
      </c>
      <c r="S300" s="465">
        <f t="shared" si="40"/>
        <v>0</v>
      </c>
      <c r="T300" s="465">
        <f t="shared" si="41"/>
        <v>0</v>
      </c>
      <c r="U300" s="465">
        <f t="shared" si="41"/>
        <v>0</v>
      </c>
      <c r="V300" s="465">
        <f t="shared" si="41"/>
        <v>0</v>
      </c>
      <c r="W300" s="465">
        <f t="shared" si="41"/>
        <v>0</v>
      </c>
      <c r="X300" s="465">
        <f t="shared" si="41"/>
        <v>0</v>
      </c>
      <c r="Y300" s="465">
        <f t="shared" si="41"/>
        <v>0</v>
      </c>
      <c r="Z300" s="663">
        <f t="shared" si="38"/>
        <v>0</v>
      </c>
      <c r="AA300" s="664">
        <f>IF(C300='Allgemeines+Zusammenfassung'!$B$11,SAV!$O300-SAV!$AB300,HLOOKUP('Allgemeines+Zusammenfassung'!$B$11-1,$AC$4:$AI$300,ROW(C300)-3,FALSE)-$AB300)</f>
        <v>0</v>
      </c>
      <c r="AB300" s="664">
        <f>HLOOKUP('Allgemeines+Zusammenfassung'!$B$11,$AC$4:$AI$300,ROW(C300)-3,FALSE)</f>
        <v>0</v>
      </c>
      <c r="AC300" s="663">
        <f t="shared" si="34"/>
        <v>0</v>
      </c>
      <c r="AD300" s="663">
        <f t="shared" si="39"/>
        <v>0</v>
      </c>
      <c r="AE300" s="663">
        <f t="shared" si="39"/>
        <v>0</v>
      </c>
      <c r="AF300" s="663">
        <f t="shared" si="39"/>
        <v>0</v>
      </c>
      <c r="AG300" s="663">
        <f t="shared" si="35"/>
        <v>0</v>
      </c>
      <c r="AH300" s="663">
        <f t="shared" si="35"/>
        <v>0</v>
      </c>
      <c r="AI300" s="663">
        <f t="shared" si="35"/>
        <v>0</v>
      </c>
      <c r="AJ300" s="426"/>
    </row>
    <row r="301" spans="1:36" s="448" customFormat="1" x14ac:dyDescent="0.2">
      <c r="A301" s="426"/>
      <c r="B301" s="426"/>
      <c r="C301" s="471"/>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6"/>
      <c r="AA301" s="426"/>
      <c r="AB301" s="426"/>
      <c r="AC301" s="426"/>
      <c r="AD301" s="426"/>
      <c r="AE301" s="426"/>
      <c r="AF301" s="426"/>
      <c r="AG301" s="426"/>
      <c r="AH301" s="426"/>
      <c r="AI301" s="426"/>
      <c r="AJ301" s="426"/>
    </row>
  </sheetData>
  <sheetProtection formatCells="0" formatColumns="0" formatRows="0" insertHyperlinks="0"/>
  <autoFilter ref="A4:Y300"/>
  <dataValidations count="4">
    <dataValidation type="list" errorStyle="warning" allowBlank="1" showErrorMessage="1" sqref="C5:C300">
      <formula1>Investitionsjahre</formula1>
    </dataValidation>
    <dataValidation type="list" allowBlank="1" showInputMessage="1" showErrorMessage="1" sqref="B5:B300">
      <formula1>Anlagengruppen</formula1>
    </dataValidation>
    <dataValidation type="whole" errorStyle="warning" allowBlank="1" showErrorMessage="1" errorTitle="Nutzungsdauer" error="Die angegebene Nutzungsdauer liegt außerhalb der betriebsgewöhnlichen Nutzungsdauern gemäß Anlage zur GasNEV._x000a_Wollen Sie trotzdem fortfahren?" sqref="S5:Y300">
      <formula1>$Q5</formula1>
      <formula2>$R5</formula2>
    </dataValidation>
    <dataValidation showInputMessage="1" showErrorMessage="1" sqref="A5:A300"/>
  </dataValidations>
  <pageMargins left="0.39370078740157483" right="0.47244094488188981" top="0.43307086614173229" bottom="0.27559055118110237" header="0.19685039370078741" footer="0.15748031496062992"/>
  <pageSetup paperSize="9" scale="45" fitToWidth="4" fitToHeight="4" orientation="landscape" r:id="rId1"/>
  <headerFooter>
    <oddFooter>&amp;L&amp;D&amp;C&amp;P/&amp;N&amp;R&amp;A_&amp;F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outlinePr summaryBelow="0" summaryRight="0"/>
  </sheetPr>
  <dimension ref="A1:EP138"/>
  <sheetViews>
    <sheetView showGridLines="0" zoomScaleNormal="100" zoomScaleSheetLayoutView="100" workbookViewId="0">
      <pane xSplit="2" ySplit="4" topLeftCell="C5" activePane="bottomRight" state="frozen"/>
      <selection activeCell="N42" sqref="N42"/>
      <selection pane="topRight" activeCell="N42" sqref="N42"/>
      <selection pane="bottomLeft" activeCell="N42" sqref="N42"/>
      <selection pane="bottomRight" activeCell="C6" sqref="C6:N8"/>
    </sheetView>
  </sheetViews>
  <sheetFormatPr baseColWidth="10" defaultColWidth="11.42578125" defaultRowHeight="15" outlineLevelRow="1" x14ac:dyDescent="0.25"/>
  <cols>
    <col min="1" max="1" width="3" style="467" customWidth="1"/>
    <col min="2" max="2" width="59" style="467" customWidth="1"/>
    <col min="3" max="3" width="16.85546875" style="467" customWidth="1" collapsed="1"/>
    <col min="4" max="16" width="16.85546875" style="467" customWidth="1"/>
    <col min="17" max="17" width="16.85546875" style="467" customWidth="1" collapsed="1"/>
    <col min="18" max="30" width="16.85546875" style="467" customWidth="1"/>
    <col min="31" max="31" width="3.28515625" style="469" customWidth="1"/>
    <col min="32" max="32" width="16.85546875" style="467" hidden="1" customWidth="1" collapsed="1"/>
    <col min="33" max="44" width="16.85546875" style="467" hidden="1" customWidth="1"/>
    <col min="45" max="45" width="7.7109375" style="467" hidden="1" customWidth="1"/>
    <col min="46" max="46" width="3.28515625" style="467" customWidth="1"/>
    <col min="47" max="47" width="16.85546875" style="467" customWidth="1" collapsed="1"/>
    <col min="48" max="60" width="16.85546875" style="467" hidden="1" customWidth="1"/>
    <col min="61" max="61" width="3.28515625" style="467" customWidth="1"/>
    <col min="62" max="62" width="16.85546875" style="467" customWidth="1" collapsed="1"/>
    <col min="63" max="75" width="16.85546875" style="467" hidden="1" customWidth="1"/>
    <col min="76" max="76" width="3.28515625" style="467" customWidth="1"/>
    <col min="77" max="77" width="16.85546875" style="467" customWidth="1" collapsed="1"/>
    <col min="78" max="90" width="16.85546875" style="467" hidden="1" customWidth="1"/>
    <col min="91" max="91" width="3.28515625" style="467" customWidth="1"/>
    <col min="92" max="92" width="16.85546875" style="467" customWidth="1" collapsed="1"/>
    <col min="93" max="105" width="16.85546875" style="467" hidden="1" customWidth="1"/>
    <col min="106" max="106" width="3.28515625" style="467" customWidth="1"/>
    <col min="107" max="107" width="16.85546875" style="467" customWidth="1" collapsed="1"/>
    <col min="108" max="146" width="16.85546875" style="467" hidden="1" customWidth="1"/>
    <col min="147" max="16384" width="11.42578125" style="467"/>
  </cols>
  <sheetData>
    <row r="1" spans="1:146" s="469" customFormat="1" ht="18.75" x14ac:dyDescent="0.3">
      <c r="A1" s="473" t="s">
        <v>485</v>
      </c>
    </row>
    <row r="2" spans="1:146" s="477" customFormat="1" x14ac:dyDescent="0.25">
      <c r="A2" s="474"/>
      <c r="B2" s="474"/>
      <c r="C2" s="475"/>
      <c r="D2" s="475"/>
      <c r="E2" s="476"/>
      <c r="F2" s="475"/>
      <c r="G2" s="476"/>
      <c r="H2" s="476"/>
      <c r="I2" s="476"/>
      <c r="J2" s="476"/>
      <c r="K2" s="476"/>
      <c r="L2" s="476"/>
      <c r="M2" s="476"/>
      <c r="N2" s="476"/>
      <c r="O2" s="476"/>
      <c r="P2" s="476"/>
      <c r="Q2" s="475"/>
      <c r="R2" s="475"/>
      <c r="S2" s="475"/>
      <c r="T2" s="475"/>
      <c r="U2" s="475"/>
      <c r="V2" s="475"/>
      <c r="W2" s="475"/>
      <c r="X2" s="475"/>
      <c r="Y2" s="475"/>
      <c r="Z2" s="475"/>
      <c r="AA2" s="475"/>
      <c r="AB2" s="475"/>
      <c r="AC2" s="475"/>
      <c r="AD2" s="475"/>
      <c r="AF2" s="475"/>
      <c r="AG2" s="475"/>
      <c r="AH2" s="475"/>
      <c r="AI2" s="475"/>
      <c r="AJ2" s="475"/>
      <c r="AK2" s="475"/>
      <c r="AL2" s="475"/>
      <c r="AM2" s="475"/>
      <c r="AN2" s="475"/>
      <c r="AO2" s="475"/>
      <c r="AP2" s="475"/>
      <c r="AQ2" s="475"/>
      <c r="AR2" s="475"/>
      <c r="AS2" s="475"/>
      <c r="AU2" s="475"/>
      <c r="AV2" s="475"/>
      <c r="AW2" s="475"/>
      <c r="AX2" s="475"/>
      <c r="AY2" s="475"/>
      <c r="AZ2" s="475"/>
      <c r="BA2" s="475"/>
      <c r="BB2" s="475"/>
      <c r="BC2" s="475"/>
      <c r="BD2" s="475"/>
      <c r="BE2" s="475"/>
      <c r="BF2" s="475"/>
      <c r="BG2" s="475"/>
      <c r="BH2" s="475"/>
      <c r="BJ2" s="475"/>
      <c r="BK2" s="475"/>
      <c r="BL2" s="475"/>
      <c r="BM2" s="475"/>
      <c r="BN2" s="475"/>
      <c r="BO2" s="475"/>
      <c r="BP2" s="475"/>
      <c r="BQ2" s="475"/>
      <c r="BR2" s="475"/>
      <c r="BS2" s="475"/>
      <c r="BT2" s="475"/>
      <c r="BU2" s="475"/>
      <c r="BV2" s="475"/>
      <c r="BW2" s="475"/>
      <c r="BY2" s="475"/>
      <c r="BZ2" s="475"/>
      <c r="CA2" s="475"/>
      <c r="CB2" s="475"/>
      <c r="CC2" s="475"/>
      <c r="CD2" s="475"/>
      <c r="CE2" s="475"/>
      <c r="CF2" s="475"/>
      <c r="CG2" s="475"/>
      <c r="CH2" s="475"/>
      <c r="CI2" s="475"/>
      <c r="CJ2" s="475"/>
      <c r="CK2" s="475"/>
      <c r="CL2" s="475"/>
      <c r="CN2" s="475"/>
      <c r="CO2" s="475"/>
      <c r="CP2" s="475"/>
      <c r="CQ2" s="475"/>
      <c r="CR2" s="475"/>
      <c r="CS2" s="475"/>
      <c r="CT2" s="475"/>
      <c r="CU2" s="475"/>
      <c r="CV2" s="475"/>
      <c r="CW2" s="475"/>
      <c r="CX2" s="475"/>
      <c r="CY2" s="475"/>
      <c r="CZ2" s="475"/>
      <c r="DA2" s="475"/>
      <c r="DC2" s="475"/>
      <c r="DD2" s="475"/>
      <c r="DE2" s="475"/>
      <c r="DF2" s="475"/>
      <c r="DG2" s="475"/>
      <c r="DH2" s="475"/>
      <c r="DI2" s="475"/>
      <c r="DJ2" s="475"/>
      <c r="DK2" s="475"/>
      <c r="DL2" s="475"/>
      <c r="DM2" s="475"/>
      <c r="DN2" s="475"/>
      <c r="DO2" s="475"/>
      <c r="DP2" s="475"/>
      <c r="DQ2" s="475"/>
      <c r="DR2" s="475"/>
      <c r="DS2" s="475"/>
      <c r="DT2" s="475"/>
      <c r="DU2" s="475"/>
      <c r="DV2" s="475"/>
      <c r="DW2" s="475"/>
      <c r="DX2" s="475"/>
      <c r="DY2" s="475"/>
      <c r="DZ2" s="475"/>
      <c r="EA2" s="475"/>
      <c r="EB2" s="475"/>
      <c r="EC2" s="475"/>
      <c r="ED2" s="475"/>
      <c r="EE2" s="475"/>
      <c r="EF2" s="475"/>
      <c r="EG2" s="475"/>
      <c r="EH2" s="475"/>
      <c r="EI2" s="475"/>
      <c r="EJ2" s="475"/>
      <c r="EK2" s="475"/>
      <c r="EL2" s="475"/>
      <c r="EM2" s="475"/>
      <c r="EN2" s="475"/>
      <c r="EO2" s="475"/>
      <c r="EP2" s="475"/>
    </row>
    <row r="3" spans="1:146" s="482" customFormat="1" ht="18.75" x14ac:dyDescent="0.3">
      <c r="A3" s="478"/>
      <c r="B3" s="479"/>
      <c r="C3" s="632" t="str">
        <f>CONCATENATE("Gesamtunternehmen für ",'Allgemeines+Zusammenfassung'!A34)</f>
        <v>Gesamtunternehmen für NB1</v>
      </c>
      <c r="D3" s="632"/>
      <c r="E3" s="632"/>
      <c r="F3" s="632"/>
      <c r="G3" s="632"/>
      <c r="H3" s="632"/>
      <c r="I3" s="632"/>
      <c r="J3" s="632"/>
      <c r="K3" s="632"/>
      <c r="L3" s="632"/>
      <c r="M3" s="632"/>
      <c r="N3" s="632"/>
      <c r="O3" s="632"/>
      <c r="P3" s="632"/>
      <c r="Q3" s="480" t="str">
        <f>CONCATENATE("Tätigkeit Gasverteilung für ",'Allgemeines+Zusammenfassung'!A35)</f>
        <v>Tätigkeit Gasverteilung für VP1</v>
      </c>
      <c r="R3" s="480"/>
      <c r="S3" s="480"/>
      <c r="T3" s="480"/>
      <c r="U3" s="480"/>
      <c r="V3" s="480"/>
      <c r="W3" s="480"/>
      <c r="X3" s="480"/>
      <c r="Y3" s="480"/>
      <c r="Z3" s="480"/>
      <c r="AA3" s="480"/>
      <c r="AB3" s="480"/>
      <c r="AC3" s="480"/>
      <c r="AD3" s="480"/>
      <c r="AE3" s="481"/>
      <c r="AF3" s="480" t="s">
        <v>488</v>
      </c>
      <c r="AG3" s="480"/>
      <c r="AH3" s="480"/>
      <c r="AI3" s="480"/>
      <c r="AJ3" s="480"/>
      <c r="AK3" s="480"/>
      <c r="AL3" s="480"/>
      <c r="AM3" s="480"/>
      <c r="AN3" s="480"/>
      <c r="AO3" s="480"/>
      <c r="AP3" s="480"/>
      <c r="AQ3" s="480"/>
      <c r="AR3" s="480"/>
      <c r="AS3" s="480"/>
      <c r="AU3" s="480" t="str">
        <f>CONCATENATE("Tätigkeit Gasverteilung für ",'Allgemeines+Zusammenfassung'!A36)</f>
        <v xml:space="preserve">Tätigkeit Gasverteilung für </v>
      </c>
      <c r="AV3" s="480"/>
      <c r="AW3" s="480"/>
      <c r="AX3" s="480"/>
      <c r="AY3" s="480"/>
      <c r="AZ3" s="480"/>
      <c r="BA3" s="480"/>
      <c r="BB3" s="480"/>
      <c r="BC3" s="480"/>
      <c r="BD3" s="480"/>
      <c r="BE3" s="480"/>
      <c r="BF3" s="480"/>
      <c r="BG3" s="480"/>
      <c r="BH3" s="480"/>
      <c r="BJ3" s="480" t="str">
        <f>CONCATENATE("Tätigkeit Gasverteilung für ",'Allgemeines+Zusammenfassung'!A37)</f>
        <v xml:space="preserve">Tätigkeit Gasverteilung für </v>
      </c>
      <c r="BK3" s="480"/>
      <c r="BL3" s="480"/>
      <c r="BM3" s="480"/>
      <c r="BN3" s="480"/>
      <c r="BO3" s="480"/>
      <c r="BP3" s="480"/>
      <c r="BQ3" s="480"/>
      <c r="BR3" s="480"/>
      <c r="BS3" s="480"/>
      <c r="BT3" s="480"/>
      <c r="BU3" s="480"/>
      <c r="BV3" s="480"/>
      <c r="BW3" s="480"/>
      <c r="BY3" s="480" t="str">
        <f>CONCATENATE("Tätigkeit Gasverteilung für ",'Allgemeines+Zusammenfassung'!A38)</f>
        <v xml:space="preserve">Tätigkeit Gasverteilung für </v>
      </c>
      <c r="BZ3" s="480"/>
      <c r="CA3" s="480"/>
      <c r="CB3" s="480"/>
      <c r="CC3" s="480"/>
      <c r="CD3" s="480"/>
      <c r="CE3" s="480"/>
      <c r="CF3" s="480"/>
      <c r="CG3" s="480"/>
      <c r="CH3" s="480"/>
      <c r="CI3" s="480"/>
      <c r="CJ3" s="480"/>
      <c r="CK3" s="480"/>
      <c r="CL3" s="480"/>
      <c r="CN3" s="480" t="str">
        <f>CONCATENATE("Tätigkeit Gasverteilung für ",'Allgemeines+Zusammenfassung'!A39)</f>
        <v xml:space="preserve">Tätigkeit Gasverteilung für </v>
      </c>
      <c r="CO3" s="480"/>
      <c r="CP3" s="480"/>
      <c r="CQ3" s="480"/>
      <c r="CR3" s="480"/>
      <c r="CS3" s="480"/>
      <c r="CT3" s="480"/>
      <c r="CU3" s="480"/>
      <c r="CV3" s="480"/>
      <c r="CW3" s="480"/>
      <c r="CX3" s="480"/>
      <c r="CY3" s="480"/>
      <c r="CZ3" s="480"/>
      <c r="DA3" s="480"/>
      <c r="DC3" s="480" t="str">
        <f>CONCATENATE("Tätigkeit Gasverteilung für ",'Allgemeines+Zusammenfassung'!A40)</f>
        <v xml:space="preserve">Tätigkeit Gasverteilung für </v>
      </c>
      <c r="DD3" s="480"/>
      <c r="DE3" s="480"/>
      <c r="DF3" s="480"/>
      <c r="DG3" s="480"/>
      <c r="DH3" s="480"/>
      <c r="DI3" s="480"/>
      <c r="DJ3" s="480"/>
      <c r="DK3" s="480"/>
      <c r="DL3" s="480"/>
      <c r="DM3" s="480"/>
      <c r="DN3" s="480"/>
      <c r="DO3" s="480"/>
      <c r="DP3" s="480"/>
      <c r="DQ3" s="480"/>
      <c r="DR3" s="480"/>
      <c r="DS3" s="480"/>
      <c r="DT3" s="480"/>
      <c r="DU3" s="480"/>
      <c r="DV3" s="480"/>
      <c r="DW3" s="480"/>
      <c r="DX3" s="480"/>
      <c r="DY3" s="480"/>
      <c r="DZ3" s="480"/>
      <c r="EA3" s="480"/>
      <c r="EB3" s="480"/>
      <c r="EC3" s="480"/>
      <c r="ED3" s="480"/>
      <c r="EE3" s="480"/>
      <c r="EF3" s="480"/>
      <c r="EG3" s="480"/>
      <c r="EH3" s="480"/>
      <c r="EI3" s="480"/>
      <c r="EJ3" s="480"/>
      <c r="EK3" s="480"/>
      <c r="EL3" s="480"/>
      <c r="EM3" s="480"/>
      <c r="EN3" s="480"/>
      <c r="EO3" s="480"/>
      <c r="EP3" s="480"/>
    </row>
    <row r="4" spans="1:146" ht="45" x14ac:dyDescent="0.25">
      <c r="A4" s="483"/>
      <c r="B4" s="484"/>
      <c r="C4" s="459" t="s">
        <v>302</v>
      </c>
      <c r="D4" s="459" t="s">
        <v>303</v>
      </c>
      <c r="E4" s="459" t="s">
        <v>304</v>
      </c>
      <c r="F4" s="459" t="s">
        <v>305</v>
      </c>
      <c r="G4" s="459" t="s">
        <v>306</v>
      </c>
      <c r="H4" s="459" t="s">
        <v>307</v>
      </c>
      <c r="I4" s="459" t="s">
        <v>303</v>
      </c>
      <c r="J4" s="459" t="s">
        <v>304</v>
      </c>
      <c r="K4" s="459" t="s">
        <v>308</v>
      </c>
      <c r="L4" s="459" t="s">
        <v>309</v>
      </c>
      <c r="M4" s="459" t="s">
        <v>310</v>
      </c>
      <c r="N4" s="459" t="s">
        <v>311</v>
      </c>
      <c r="O4" s="459" t="s">
        <v>312</v>
      </c>
      <c r="P4" s="459" t="s">
        <v>313</v>
      </c>
      <c r="Q4" s="459" t="s">
        <v>302</v>
      </c>
      <c r="R4" s="459" t="s">
        <v>303</v>
      </c>
      <c r="S4" s="459" t="s">
        <v>304</v>
      </c>
      <c r="T4" s="459" t="s">
        <v>305</v>
      </c>
      <c r="U4" s="459" t="s">
        <v>306</v>
      </c>
      <c r="V4" s="459" t="s">
        <v>307</v>
      </c>
      <c r="W4" s="459" t="s">
        <v>303</v>
      </c>
      <c r="X4" s="459" t="s">
        <v>304</v>
      </c>
      <c r="Y4" s="459" t="s">
        <v>308</v>
      </c>
      <c r="Z4" s="459" t="s">
        <v>309</v>
      </c>
      <c r="AA4" s="459" t="s">
        <v>310</v>
      </c>
      <c r="AB4" s="459" t="s">
        <v>311</v>
      </c>
      <c r="AC4" s="459" t="s">
        <v>312</v>
      </c>
      <c r="AD4" s="459" t="s">
        <v>313</v>
      </c>
      <c r="AF4" s="459" t="s">
        <v>302</v>
      </c>
      <c r="AG4" s="459" t="s">
        <v>303</v>
      </c>
      <c r="AH4" s="459" t="s">
        <v>304</v>
      </c>
      <c r="AI4" s="459" t="s">
        <v>305</v>
      </c>
      <c r="AJ4" s="459" t="s">
        <v>306</v>
      </c>
      <c r="AK4" s="459" t="s">
        <v>307</v>
      </c>
      <c r="AL4" s="459" t="s">
        <v>303</v>
      </c>
      <c r="AM4" s="459" t="s">
        <v>304</v>
      </c>
      <c r="AN4" s="459" t="s">
        <v>308</v>
      </c>
      <c r="AO4" s="459" t="s">
        <v>309</v>
      </c>
      <c r="AP4" s="459" t="s">
        <v>310</v>
      </c>
      <c r="AQ4" s="459" t="s">
        <v>311</v>
      </c>
      <c r="AR4" s="459" t="s">
        <v>312</v>
      </c>
      <c r="AS4" s="459" t="s">
        <v>313</v>
      </c>
      <c r="AU4" s="459" t="s">
        <v>302</v>
      </c>
      <c r="AV4" s="459" t="s">
        <v>303</v>
      </c>
      <c r="AW4" s="459" t="s">
        <v>304</v>
      </c>
      <c r="AX4" s="459" t="s">
        <v>305</v>
      </c>
      <c r="AY4" s="459" t="s">
        <v>306</v>
      </c>
      <c r="AZ4" s="459" t="s">
        <v>307</v>
      </c>
      <c r="BA4" s="459" t="s">
        <v>303</v>
      </c>
      <c r="BB4" s="459" t="s">
        <v>304</v>
      </c>
      <c r="BC4" s="459" t="s">
        <v>308</v>
      </c>
      <c r="BD4" s="459" t="s">
        <v>309</v>
      </c>
      <c r="BE4" s="459" t="s">
        <v>310</v>
      </c>
      <c r="BF4" s="459" t="s">
        <v>311</v>
      </c>
      <c r="BG4" s="459" t="s">
        <v>312</v>
      </c>
      <c r="BH4" s="459" t="s">
        <v>313</v>
      </c>
      <c r="BJ4" s="459" t="s">
        <v>302</v>
      </c>
      <c r="BK4" s="459" t="s">
        <v>303</v>
      </c>
      <c r="BL4" s="459" t="s">
        <v>304</v>
      </c>
      <c r="BM4" s="459" t="s">
        <v>305</v>
      </c>
      <c r="BN4" s="459" t="s">
        <v>306</v>
      </c>
      <c r="BO4" s="459" t="s">
        <v>307</v>
      </c>
      <c r="BP4" s="459" t="s">
        <v>303</v>
      </c>
      <c r="BQ4" s="459" t="s">
        <v>304</v>
      </c>
      <c r="BR4" s="459" t="s">
        <v>308</v>
      </c>
      <c r="BS4" s="459" t="s">
        <v>309</v>
      </c>
      <c r="BT4" s="459" t="s">
        <v>310</v>
      </c>
      <c r="BU4" s="459" t="s">
        <v>311</v>
      </c>
      <c r="BV4" s="459" t="s">
        <v>312</v>
      </c>
      <c r="BW4" s="459" t="s">
        <v>313</v>
      </c>
      <c r="BY4" s="459" t="s">
        <v>302</v>
      </c>
      <c r="BZ4" s="459" t="s">
        <v>303</v>
      </c>
      <c r="CA4" s="459" t="s">
        <v>304</v>
      </c>
      <c r="CB4" s="459" t="s">
        <v>305</v>
      </c>
      <c r="CC4" s="459" t="s">
        <v>306</v>
      </c>
      <c r="CD4" s="459" t="s">
        <v>307</v>
      </c>
      <c r="CE4" s="459" t="s">
        <v>303</v>
      </c>
      <c r="CF4" s="459" t="s">
        <v>304</v>
      </c>
      <c r="CG4" s="459" t="s">
        <v>308</v>
      </c>
      <c r="CH4" s="459" t="s">
        <v>309</v>
      </c>
      <c r="CI4" s="459" t="s">
        <v>310</v>
      </c>
      <c r="CJ4" s="459" t="s">
        <v>311</v>
      </c>
      <c r="CK4" s="459" t="s">
        <v>312</v>
      </c>
      <c r="CL4" s="459" t="s">
        <v>313</v>
      </c>
      <c r="CN4" s="459" t="s">
        <v>302</v>
      </c>
      <c r="CO4" s="459" t="s">
        <v>303</v>
      </c>
      <c r="CP4" s="459" t="s">
        <v>304</v>
      </c>
      <c r="CQ4" s="459" t="s">
        <v>305</v>
      </c>
      <c r="CR4" s="459" t="s">
        <v>306</v>
      </c>
      <c r="CS4" s="459" t="s">
        <v>307</v>
      </c>
      <c r="CT4" s="459" t="s">
        <v>303</v>
      </c>
      <c r="CU4" s="459" t="s">
        <v>304</v>
      </c>
      <c r="CV4" s="459" t="s">
        <v>308</v>
      </c>
      <c r="CW4" s="459" t="s">
        <v>309</v>
      </c>
      <c r="CX4" s="459" t="s">
        <v>310</v>
      </c>
      <c r="CY4" s="459" t="s">
        <v>311</v>
      </c>
      <c r="CZ4" s="459" t="s">
        <v>312</v>
      </c>
      <c r="DA4" s="459" t="s">
        <v>313</v>
      </c>
      <c r="DC4" s="459" t="s">
        <v>302</v>
      </c>
      <c r="DD4" s="459" t="s">
        <v>303</v>
      </c>
      <c r="DE4" s="459" t="s">
        <v>304</v>
      </c>
      <c r="DF4" s="459" t="s">
        <v>305</v>
      </c>
      <c r="DG4" s="459" t="s">
        <v>306</v>
      </c>
      <c r="DH4" s="459" t="s">
        <v>307</v>
      </c>
      <c r="DI4" s="459" t="s">
        <v>303</v>
      </c>
      <c r="DJ4" s="459" t="s">
        <v>304</v>
      </c>
      <c r="DK4" s="459" t="s">
        <v>308</v>
      </c>
      <c r="DL4" s="459" t="s">
        <v>309</v>
      </c>
      <c r="DM4" s="459" t="s">
        <v>310</v>
      </c>
      <c r="DN4" s="459" t="s">
        <v>311</v>
      </c>
      <c r="DO4" s="459" t="s">
        <v>312</v>
      </c>
      <c r="DP4" s="459" t="s">
        <v>313</v>
      </c>
      <c r="DQ4" s="459" t="s">
        <v>303</v>
      </c>
      <c r="DR4" s="459" t="s">
        <v>304</v>
      </c>
      <c r="DS4" s="459" t="s">
        <v>305</v>
      </c>
      <c r="DT4" s="459" t="s">
        <v>306</v>
      </c>
      <c r="DU4" s="459" t="s">
        <v>307</v>
      </c>
      <c r="DV4" s="459" t="s">
        <v>303</v>
      </c>
      <c r="DW4" s="459" t="s">
        <v>304</v>
      </c>
      <c r="DX4" s="459" t="s">
        <v>308</v>
      </c>
      <c r="DY4" s="459" t="s">
        <v>309</v>
      </c>
      <c r="DZ4" s="459" t="s">
        <v>310</v>
      </c>
      <c r="EA4" s="459" t="s">
        <v>311</v>
      </c>
      <c r="EB4" s="459" t="s">
        <v>312</v>
      </c>
      <c r="EC4" s="459" t="s">
        <v>313</v>
      </c>
      <c r="ED4" s="459" t="s">
        <v>303</v>
      </c>
      <c r="EE4" s="459" t="s">
        <v>304</v>
      </c>
      <c r="EF4" s="459" t="s">
        <v>305</v>
      </c>
      <c r="EG4" s="459" t="s">
        <v>306</v>
      </c>
      <c r="EH4" s="459" t="s">
        <v>307</v>
      </c>
      <c r="EI4" s="459" t="s">
        <v>303</v>
      </c>
      <c r="EJ4" s="459" t="s">
        <v>304</v>
      </c>
      <c r="EK4" s="459" t="s">
        <v>308</v>
      </c>
      <c r="EL4" s="459" t="s">
        <v>309</v>
      </c>
      <c r="EM4" s="459" t="s">
        <v>310</v>
      </c>
      <c r="EN4" s="459" t="s">
        <v>311</v>
      </c>
      <c r="EO4" s="459" t="s">
        <v>312</v>
      </c>
      <c r="EP4" s="459" t="s">
        <v>313</v>
      </c>
    </row>
    <row r="5" spans="1:146" s="448" customFormat="1" ht="18.75" x14ac:dyDescent="0.3">
      <c r="A5" s="485">
        <v>2016</v>
      </c>
      <c r="B5" s="486" t="str">
        <f>CONCATENATE("Anlagenspiegel des Jahres ",A5)</f>
        <v>Anlagenspiegel des Jahres 2016</v>
      </c>
      <c r="AE5" s="426"/>
    </row>
    <row r="6" spans="1:146" s="491" customFormat="1" outlineLevel="1" x14ac:dyDescent="0.2">
      <c r="A6" s="487" t="s">
        <v>314</v>
      </c>
      <c r="B6" s="488" t="s">
        <v>315</v>
      </c>
      <c r="C6" s="489">
        <f>SUM(C7+C11+C16)</f>
        <v>0</v>
      </c>
      <c r="D6" s="489">
        <f t="shared" ref="D6:AD6" si="0">SUM(D7+D11+D16)</f>
        <v>0</v>
      </c>
      <c r="E6" s="489">
        <f t="shared" si="0"/>
        <v>0</v>
      </c>
      <c r="F6" s="489">
        <f t="shared" si="0"/>
        <v>0</v>
      </c>
      <c r="G6" s="489">
        <f t="shared" si="0"/>
        <v>0</v>
      </c>
      <c r="H6" s="489">
        <f t="shared" si="0"/>
        <v>0</v>
      </c>
      <c r="I6" s="489">
        <f t="shared" si="0"/>
        <v>0</v>
      </c>
      <c r="J6" s="489">
        <f t="shared" si="0"/>
        <v>0</v>
      </c>
      <c r="K6" s="489">
        <f t="shared" si="0"/>
        <v>0</v>
      </c>
      <c r="L6" s="489">
        <f t="shared" si="0"/>
        <v>0</v>
      </c>
      <c r="M6" s="489">
        <f t="shared" si="0"/>
        <v>0</v>
      </c>
      <c r="N6" s="489">
        <f t="shared" si="0"/>
        <v>0</v>
      </c>
      <c r="O6" s="489">
        <f t="shared" si="0"/>
        <v>0</v>
      </c>
      <c r="P6" s="489">
        <f t="shared" si="0"/>
        <v>0</v>
      </c>
      <c r="Q6" s="489">
        <f t="shared" si="0"/>
        <v>0</v>
      </c>
      <c r="R6" s="489">
        <f t="shared" si="0"/>
        <v>0</v>
      </c>
      <c r="S6" s="489">
        <f t="shared" si="0"/>
        <v>0</v>
      </c>
      <c r="T6" s="489">
        <f t="shared" si="0"/>
        <v>0</v>
      </c>
      <c r="U6" s="489">
        <f t="shared" si="0"/>
        <v>0</v>
      </c>
      <c r="V6" s="489">
        <f t="shared" si="0"/>
        <v>0</v>
      </c>
      <c r="W6" s="489">
        <f t="shared" si="0"/>
        <v>0</v>
      </c>
      <c r="X6" s="489">
        <f t="shared" si="0"/>
        <v>0</v>
      </c>
      <c r="Y6" s="489">
        <f t="shared" si="0"/>
        <v>0</v>
      </c>
      <c r="Z6" s="489">
        <f t="shared" si="0"/>
        <v>0</v>
      </c>
      <c r="AA6" s="489">
        <f t="shared" si="0"/>
        <v>0</v>
      </c>
      <c r="AB6" s="489">
        <f t="shared" si="0"/>
        <v>0</v>
      </c>
      <c r="AC6" s="489">
        <f t="shared" si="0"/>
        <v>0</v>
      </c>
      <c r="AD6" s="489">
        <f t="shared" si="0"/>
        <v>0</v>
      </c>
      <c r="AE6" s="490"/>
      <c r="AF6" s="489">
        <f t="shared" ref="AF6:AS6" si="1">SUM(AF7+AF11+AF16)</f>
        <v>0</v>
      </c>
      <c r="AG6" s="489">
        <f t="shared" si="1"/>
        <v>0</v>
      </c>
      <c r="AH6" s="489">
        <f t="shared" si="1"/>
        <v>0</v>
      </c>
      <c r="AI6" s="489">
        <f t="shared" si="1"/>
        <v>0</v>
      </c>
      <c r="AJ6" s="489">
        <f t="shared" si="1"/>
        <v>0</v>
      </c>
      <c r="AK6" s="489">
        <f t="shared" si="1"/>
        <v>0</v>
      </c>
      <c r="AL6" s="489">
        <f t="shared" si="1"/>
        <v>0</v>
      </c>
      <c r="AM6" s="489">
        <f t="shared" si="1"/>
        <v>0</v>
      </c>
      <c r="AN6" s="489">
        <f t="shared" si="1"/>
        <v>0</v>
      </c>
      <c r="AO6" s="489">
        <f t="shared" si="1"/>
        <v>0</v>
      </c>
      <c r="AP6" s="489">
        <f t="shared" si="1"/>
        <v>0</v>
      </c>
      <c r="AQ6" s="489">
        <f t="shared" si="1"/>
        <v>0</v>
      </c>
      <c r="AR6" s="489">
        <f t="shared" si="1"/>
        <v>0</v>
      </c>
      <c r="AS6" s="489">
        <f t="shared" si="1"/>
        <v>0</v>
      </c>
      <c r="AU6" s="489">
        <f t="shared" ref="AU6:BH6" si="2">SUM(AU7+AU11+AU16)</f>
        <v>0</v>
      </c>
      <c r="AV6" s="489">
        <f t="shared" si="2"/>
        <v>0</v>
      </c>
      <c r="AW6" s="489">
        <f t="shared" si="2"/>
        <v>0</v>
      </c>
      <c r="AX6" s="489">
        <f t="shared" si="2"/>
        <v>0</v>
      </c>
      <c r="AY6" s="489">
        <f t="shared" si="2"/>
        <v>0</v>
      </c>
      <c r="AZ6" s="489">
        <f t="shared" si="2"/>
        <v>0</v>
      </c>
      <c r="BA6" s="489">
        <f t="shared" si="2"/>
        <v>0</v>
      </c>
      <c r="BB6" s="489">
        <f t="shared" si="2"/>
        <v>0</v>
      </c>
      <c r="BC6" s="489">
        <f t="shared" si="2"/>
        <v>0</v>
      </c>
      <c r="BD6" s="489">
        <f t="shared" si="2"/>
        <v>0</v>
      </c>
      <c r="BE6" s="489">
        <f t="shared" si="2"/>
        <v>0</v>
      </c>
      <c r="BF6" s="489">
        <f t="shared" si="2"/>
        <v>0</v>
      </c>
      <c r="BG6" s="489">
        <f t="shared" si="2"/>
        <v>0</v>
      </c>
      <c r="BH6" s="489">
        <f t="shared" si="2"/>
        <v>0</v>
      </c>
      <c r="BJ6" s="489">
        <f t="shared" ref="BJ6:BW6" si="3">SUM(BJ7+BJ11+BJ16)</f>
        <v>0</v>
      </c>
      <c r="BK6" s="489">
        <f t="shared" si="3"/>
        <v>0</v>
      </c>
      <c r="BL6" s="489">
        <f t="shared" si="3"/>
        <v>0</v>
      </c>
      <c r="BM6" s="489">
        <f t="shared" si="3"/>
        <v>0</v>
      </c>
      <c r="BN6" s="489">
        <f t="shared" si="3"/>
        <v>0</v>
      </c>
      <c r="BO6" s="489">
        <f t="shared" si="3"/>
        <v>0</v>
      </c>
      <c r="BP6" s="489">
        <f t="shared" si="3"/>
        <v>0</v>
      </c>
      <c r="BQ6" s="489">
        <f t="shared" si="3"/>
        <v>0</v>
      </c>
      <c r="BR6" s="489">
        <f t="shared" si="3"/>
        <v>0</v>
      </c>
      <c r="BS6" s="489">
        <f t="shared" si="3"/>
        <v>0</v>
      </c>
      <c r="BT6" s="489">
        <f t="shared" si="3"/>
        <v>0</v>
      </c>
      <c r="BU6" s="489">
        <f t="shared" si="3"/>
        <v>0</v>
      </c>
      <c r="BV6" s="489">
        <f t="shared" si="3"/>
        <v>0</v>
      </c>
      <c r="BW6" s="489">
        <f t="shared" si="3"/>
        <v>0</v>
      </c>
      <c r="BY6" s="489">
        <f t="shared" ref="BY6:CL6" si="4">SUM(BY7+BY11+BY16)</f>
        <v>0</v>
      </c>
      <c r="BZ6" s="489">
        <f t="shared" si="4"/>
        <v>0</v>
      </c>
      <c r="CA6" s="489">
        <f t="shared" si="4"/>
        <v>0</v>
      </c>
      <c r="CB6" s="489">
        <f t="shared" si="4"/>
        <v>0</v>
      </c>
      <c r="CC6" s="489">
        <f t="shared" si="4"/>
        <v>0</v>
      </c>
      <c r="CD6" s="489">
        <f t="shared" si="4"/>
        <v>0</v>
      </c>
      <c r="CE6" s="489">
        <f t="shared" si="4"/>
        <v>0</v>
      </c>
      <c r="CF6" s="489">
        <f t="shared" si="4"/>
        <v>0</v>
      </c>
      <c r="CG6" s="489">
        <f t="shared" si="4"/>
        <v>0</v>
      </c>
      <c r="CH6" s="489">
        <f t="shared" si="4"/>
        <v>0</v>
      </c>
      <c r="CI6" s="489">
        <f t="shared" si="4"/>
        <v>0</v>
      </c>
      <c r="CJ6" s="489">
        <f t="shared" si="4"/>
        <v>0</v>
      </c>
      <c r="CK6" s="489">
        <f t="shared" si="4"/>
        <v>0</v>
      </c>
      <c r="CL6" s="489">
        <f t="shared" si="4"/>
        <v>0</v>
      </c>
      <c r="CN6" s="489">
        <f t="shared" ref="CN6:DA6" si="5">SUM(CN7+CN11+CN16)</f>
        <v>0</v>
      </c>
      <c r="CO6" s="489">
        <f t="shared" si="5"/>
        <v>0</v>
      </c>
      <c r="CP6" s="489">
        <f t="shared" si="5"/>
        <v>0</v>
      </c>
      <c r="CQ6" s="489">
        <f t="shared" si="5"/>
        <v>0</v>
      </c>
      <c r="CR6" s="489">
        <f t="shared" si="5"/>
        <v>0</v>
      </c>
      <c r="CS6" s="489">
        <f t="shared" si="5"/>
        <v>0</v>
      </c>
      <c r="CT6" s="489">
        <f t="shared" si="5"/>
        <v>0</v>
      </c>
      <c r="CU6" s="489">
        <f t="shared" si="5"/>
        <v>0</v>
      </c>
      <c r="CV6" s="489">
        <f t="shared" si="5"/>
        <v>0</v>
      </c>
      <c r="CW6" s="489">
        <f t="shared" si="5"/>
        <v>0</v>
      </c>
      <c r="CX6" s="489">
        <f t="shared" si="5"/>
        <v>0</v>
      </c>
      <c r="CY6" s="489">
        <f t="shared" si="5"/>
        <v>0</v>
      </c>
      <c r="CZ6" s="489">
        <f t="shared" si="5"/>
        <v>0</v>
      </c>
      <c r="DA6" s="489">
        <f t="shared" si="5"/>
        <v>0</v>
      </c>
      <c r="DC6" s="489">
        <f t="shared" ref="DC6:DP6" si="6">SUM(DC7+DC11+DC16)</f>
        <v>0</v>
      </c>
      <c r="DD6" s="489">
        <f t="shared" si="6"/>
        <v>0</v>
      </c>
      <c r="DE6" s="489">
        <f t="shared" si="6"/>
        <v>0</v>
      </c>
      <c r="DF6" s="489">
        <f t="shared" si="6"/>
        <v>0</v>
      </c>
      <c r="DG6" s="489">
        <f t="shared" si="6"/>
        <v>0</v>
      </c>
      <c r="DH6" s="489">
        <f t="shared" si="6"/>
        <v>0</v>
      </c>
      <c r="DI6" s="489">
        <f t="shared" si="6"/>
        <v>0</v>
      </c>
      <c r="DJ6" s="489">
        <f t="shared" si="6"/>
        <v>0</v>
      </c>
      <c r="DK6" s="489">
        <f t="shared" si="6"/>
        <v>0</v>
      </c>
      <c r="DL6" s="489">
        <f t="shared" si="6"/>
        <v>0</v>
      </c>
      <c r="DM6" s="489">
        <f t="shared" si="6"/>
        <v>0</v>
      </c>
      <c r="DN6" s="489">
        <f t="shared" si="6"/>
        <v>0</v>
      </c>
      <c r="DO6" s="489">
        <f t="shared" si="6"/>
        <v>0</v>
      </c>
      <c r="DP6" s="489">
        <f t="shared" si="6"/>
        <v>0</v>
      </c>
      <c r="DQ6" s="489">
        <f t="shared" ref="DQ6:EC6" si="7">SUM(DQ7+DQ11+DQ16)</f>
        <v>0</v>
      </c>
      <c r="DR6" s="489">
        <f t="shared" si="7"/>
        <v>0</v>
      </c>
      <c r="DS6" s="489">
        <f t="shared" si="7"/>
        <v>0</v>
      </c>
      <c r="DT6" s="489" t="e">
        <f t="shared" si="7"/>
        <v>#REF!</v>
      </c>
      <c r="DU6" s="489">
        <f t="shared" si="7"/>
        <v>0</v>
      </c>
      <c r="DV6" s="489">
        <f t="shared" si="7"/>
        <v>0</v>
      </c>
      <c r="DW6" s="489">
        <f t="shared" si="7"/>
        <v>0</v>
      </c>
      <c r="DX6" s="489">
        <f t="shared" si="7"/>
        <v>0</v>
      </c>
      <c r="DY6" s="489">
        <f t="shared" si="7"/>
        <v>0</v>
      </c>
      <c r="DZ6" s="489">
        <f t="shared" si="7"/>
        <v>0</v>
      </c>
      <c r="EA6" s="489">
        <f t="shared" si="7"/>
        <v>0</v>
      </c>
      <c r="EB6" s="489">
        <f t="shared" si="7"/>
        <v>0</v>
      </c>
      <c r="EC6" s="489">
        <f t="shared" si="7"/>
        <v>0</v>
      </c>
      <c r="ED6" s="489">
        <f t="shared" ref="ED6:EP6" si="8">SUM(ED7+ED11+ED16)</f>
        <v>0</v>
      </c>
      <c r="EE6" s="489">
        <f t="shared" si="8"/>
        <v>0</v>
      </c>
      <c r="EF6" s="489">
        <f t="shared" si="8"/>
        <v>0</v>
      </c>
      <c r="EG6" s="489" t="e">
        <f t="shared" si="8"/>
        <v>#REF!</v>
      </c>
      <c r="EH6" s="489">
        <f t="shared" si="8"/>
        <v>0</v>
      </c>
      <c r="EI6" s="489">
        <f t="shared" si="8"/>
        <v>0</v>
      </c>
      <c r="EJ6" s="489">
        <f t="shared" si="8"/>
        <v>0</v>
      </c>
      <c r="EK6" s="489">
        <f t="shared" si="8"/>
        <v>0</v>
      </c>
      <c r="EL6" s="489">
        <f t="shared" si="8"/>
        <v>0</v>
      </c>
      <c r="EM6" s="489">
        <f t="shared" si="8"/>
        <v>0</v>
      </c>
      <c r="EN6" s="489">
        <f t="shared" si="8"/>
        <v>0</v>
      </c>
      <c r="EO6" s="489">
        <f t="shared" si="8"/>
        <v>0</v>
      </c>
      <c r="EP6" s="489">
        <f t="shared" si="8"/>
        <v>0</v>
      </c>
    </row>
    <row r="7" spans="1:146" s="491" customFormat="1" outlineLevel="1" x14ac:dyDescent="0.2">
      <c r="A7" s="487" t="s">
        <v>232</v>
      </c>
      <c r="B7" s="488" t="s">
        <v>316</v>
      </c>
      <c r="C7" s="489">
        <f>SUM(C8:C10)</f>
        <v>0</v>
      </c>
      <c r="D7" s="489">
        <f t="shared" ref="D7:AD7" si="9">SUM(D8:D10)</f>
        <v>0</v>
      </c>
      <c r="E7" s="489">
        <f t="shared" si="9"/>
        <v>0</v>
      </c>
      <c r="F7" s="489">
        <f t="shared" si="9"/>
        <v>0</v>
      </c>
      <c r="G7" s="489">
        <f t="shared" si="9"/>
        <v>0</v>
      </c>
      <c r="H7" s="489">
        <f t="shared" si="9"/>
        <v>0</v>
      </c>
      <c r="I7" s="489">
        <f t="shared" si="9"/>
        <v>0</v>
      </c>
      <c r="J7" s="489">
        <f t="shared" si="9"/>
        <v>0</v>
      </c>
      <c r="K7" s="489">
        <f t="shared" si="9"/>
        <v>0</v>
      </c>
      <c r="L7" s="489">
        <f t="shared" si="9"/>
        <v>0</v>
      </c>
      <c r="M7" s="489">
        <f t="shared" si="9"/>
        <v>0</v>
      </c>
      <c r="N7" s="489">
        <f t="shared" si="9"/>
        <v>0</v>
      </c>
      <c r="O7" s="489">
        <f t="shared" si="9"/>
        <v>0</v>
      </c>
      <c r="P7" s="489">
        <f t="shared" si="9"/>
        <v>0</v>
      </c>
      <c r="Q7" s="489">
        <f t="shared" si="9"/>
        <v>0</v>
      </c>
      <c r="R7" s="489">
        <f t="shared" si="9"/>
        <v>0</v>
      </c>
      <c r="S7" s="489">
        <f t="shared" si="9"/>
        <v>0</v>
      </c>
      <c r="T7" s="489">
        <f t="shared" si="9"/>
        <v>0</v>
      </c>
      <c r="U7" s="489">
        <f t="shared" si="9"/>
        <v>0</v>
      </c>
      <c r="V7" s="489">
        <f t="shared" si="9"/>
        <v>0</v>
      </c>
      <c r="W7" s="489">
        <f t="shared" si="9"/>
        <v>0</v>
      </c>
      <c r="X7" s="489">
        <f t="shared" si="9"/>
        <v>0</v>
      </c>
      <c r="Y7" s="489">
        <f t="shared" si="9"/>
        <v>0</v>
      </c>
      <c r="Z7" s="489">
        <f t="shared" si="9"/>
        <v>0</v>
      </c>
      <c r="AA7" s="489">
        <f t="shared" si="9"/>
        <v>0</v>
      </c>
      <c r="AB7" s="489">
        <f t="shared" si="9"/>
        <v>0</v>
      </c>
      <c r="AC7" s="489">
        <f t="shared" si="9"/>
        <v>0</v>
      </c>
      <c r="AD7" s="489">
        <f t="shared" si="9"/>
        <v>0</v>
      </c>
      <c r="AE7" s="490"/>
      <c r="AF7" s="489">
        <f t="shared" ref="AF7:AS7" si="10">SUM(AF8:AF10)</f>
        <v>0</v>
      </c>
      <c r="AG7" s="489">
        <f t="shared" si="10"/>
        <v>0</v>
      </c>
      <c r="AH7" s="489">
        <f t="shared" si="10"/>
        <v>0</v>
      </c>
      <c r="AI7" s="489">
        <f t="shared" si="10"/>
        <v>0</v>
      </c>
      <c r="AJ7" s="489">
        <f t="shared" si="10"/>
        <v>0</v>
      </c>
      <c r="AK7" s="489">
        <f t="shared" si="10"/>
        <v>0</v>
      </c>
      <c r="AL7" s="489">
        <f t="shared" si="10"/>
        <v>0</v>
      </c>
      <c r="AM7" s="489">
        <f t="shared" si="10"/>
        <v>0</v>
      </c>
      <c r="AN7" s="489">
        <f t="shared" si="10"/>
        <v>0</v>
      </c>
      <c r="AO7" s="489">
        <f t="shared" si="10"/>
        <v>0</v>
      </c>
      <c r="AP7" s="489">
        <f t="shared" si="10"/>
        <v>0</v>
      </c>
      <c r="AQ7" s="489">
        <f t="shared" si="10"/>
        <v>0</v>
      </c>
      <c r="AR7" s="489">
        <f t="shared" si="10"/>
        <v>0</v>
      </c>
      <c r="AS7" s="489">
        <f t="shared" si="10"/>
        <v>0</v>
      </c>
      <c r="AU7" s="489">
        <f t="shared" ref="AU7:BH7" si="11">SUM(AU8:AU10)</f>
        <v>0</v>
      </c>
      <c r="AV7" s="489">
        <f t="shared" si="11"/>
        <v>0</v>
      </c>
      <c r="AW7" s="489">
        <f t="shared" si="11"/>
        <v>0</v>
      </c>
      <c r="AX7" s="489">
        <f t="shared" si="11"/>
        <v>0</v>
      </c>
      <c r="AY7" s="489">
        <f t="shared" si="11"/>
        <v>0</v>
      </c>
      <c r="AZ7" s="489">
        <f t="shared" si="11"/>
        <v>0</v>
      </c>
      <c r="BA7" s="489">
        <f t="shared" si="11"/>
        <v>0</v>
      </c>
      <c r="BB7" s="489">
        <f t="shared" si="11"/>
        <v>0</v>
      </c>
      <c r="BC7" s="489">
        <f t="shared" si="11"/>
        <v>0</v>
      </c>
      <c r="BD7" s="489">
        <f t="shared" si="11"/>
        <v>0</v>
      </c>
      <c r="BE7" s="489">
        <f t="shared" si="11"/>
        <v>0</v>
      </c>
      <c r="BF7" s="489">
        <f t="shared" si="11"/>
        <v>0</v>
      </c>
      <c r="BG7" s="489">
        <f t="shared" si="11"/>
        <v>0</v>
      </c>
      <c r="BH7" s="489">
        <f t="shared" si="11"/>
        <v>0</v>
      </c>
      <c r="BJ7" s="489">
        <f t="shared" ref="BJ7:BW7" si="12">SUM(BJ8:BJ10)</f>
        <v>0</v>
      </c>
      <c r="BK7" s="489">
        <f t="shared" si="12"/>
        <v>0</v>
      </c>
      <c r="BL7" s="489">
        <f t="shared" si="12"/>
        <v>0</v>
      </c>
      <c r="BM7" s="489">
        <f t="shared" si="12"/>
        <v>0</v>
      </c>
      <c r="BN7" s="489">
        <f t="shared" si="12"/>
        <v>0</v>
      </c>
      <c r="BO7" s="489">
        <f t="shared" si="12"/>
        <v>0</v>
      </c>
      <c r="BP7" s="489">
        <f t="shared" si="12"/>
        <v>0</v>
      </c>
      <c r="BQ7" s="489">
        <f t="shared" si="12"/>
        <v>0</v>
      </c>
      <c r="BR7" s="489">
        <f t="shared" si="12"/>
        <v>0</v>
      </c>
      <c r="BS7" s="489">
        <f t="shared" si="12"/>
        <v>0</v>
      </c>
      <c r="BT7" s="489">
        <f t="shared" si="12"/>
        <v>0</v>
      </c>
      <c r="BU7" s="489">
        <f t="shared" si="12"/>
        <v>0</v>
      </c>
      <c r="BV7" s="489">
        <f t="shared" si="12"/>
        <v>0</v>
      </c>
      <c r="BW7" s="489">
        <f t="shared" si="12"/>
        <v>0</v>
      </c>
      <c r="BY7" s="489">
        <f t="shared" ref="BY7:CL7" si="13">SUM(BY8:BY10)</f>
        <v>0</v>
      </c>
      <c r="BZ7" s="489">
        <f t="shared" si="13"/>
        <v>0</v>
      </c>
      <c r="CA7" s="489">
        <f t="shared" si="13"/>
        <v>0</v>
      </c>
      <c r="CB7" s="489">
        <f t="shared" si="13"/>
        <v>0</v>
      </c>
      <c r="CC7" s="489">
        <f t="shared" si="13"/>
        <v>0</v>
      </c>
      <c r="CD7" s="489">
        <f t="shared" si="13"/>
        <v>0</v>
      </c>
      <c r="CE7" s="489">
        <f t="shared" si="13"/>
        <v>0</v>
      </c>
      <c r="CF7" s="489">
        <f t="shared" si="13"/>
        <v>0</v>
      </c>
      <c r="CG7" s="489">
        <f t="shared" si="13"/>
        <v>0</v>
      </c>
      <c r="CH7" s="489">
        <f t="shared" si="13"/>
        <v>0</v>
      </c>
      <c r="CI7" s="489">
        <f t="shared" si="13"/>
        <v>0</v>
      </c>
      <c r="CJ7" s="489">
        <f t="shared" si="13"/>
        <v>0</v>
      </c>
      <c r="CK7" s="489">
        <f t="shared" si="13"/>
        <v>0</v>
      </c>
      <c r="CL7" s="489">
        <f t="shared" si="13"/>
        <v>0</v>
      </c>
      <c r="CN7" s="489">
        <f t="shared" ref="CN7:DA7" si="14">SUM(CN8:CN10)</f>
        <v>0</v>
      </c>
      <c r="CO7" s="489">
        <f t="shared" si="14"/>
        <v>0</v>
      </c>
      <c r="CP7" s="489">
        <f t="shared" si="14"/>
        <v>0</v>
      </c>
      <c r="CQ7" s="489">
        <f t="shared" si="14"/>
        <v>0</v>
      </c>
      <c r="CR7" s="489">
        <f t="shared" si="14"/>
        <v>0</v>
      </c>
      <c r="CS7" s="489">
        <f t="shared" si="14"/>
        <v>0</v>
      </c>
      <c r="CT7" s="489">
        <f t="shared" si="14"/>
        <v>0</v>
      </c>
      <c r="CU7" s="489">
        <f t="shared" si="14"/>
        <v>0</v>
      </c>
      <c r="CV7" s="489">
        <f t="shared" si="14"/>
        <v>0</v>
      </c>
      <c r="CW7" s="489">
        <f t="shared" si="14"/>
        <v>0</v>
      </c>
      <c r="CX7" s="489">
        <f t="shared" si="14"/>
        <v>0</v>
      </c>
      <c r="CY7" s="489">
        <f t="shared" si="14"/>
        <v>0</v>
      </c>
      <c r="CZ7" s="489">
        <f t="shared" si="14"/>
        <v>0</v>
      </c>
      <c r="DA7" s="489">
        <f t="shared" si="14"/>
        <v>0</v>
      </c>
      <c r="DC7" s="489">
        <f t="shared" ref="DC7:DP7" si="15">SUM(DC8:DC10)</f>
        <v>0</v>
      </c>
      <c r="DD7" s="489">
        <f t="shared" si="15"/>
        <v>0</v>
      </c>
      <c r="DE7" s="489">
        <f t="shared" si="15"/>
        <v>0</v>
      </c>
      <c r="DF7" s="489">
        <f t="shared" si="15"/>
        <v>0</v>
      </c>
      <c r="DG7" s="489">
        <f t="shared" si="15"/>
        <v>0</v>
      </c>
      <c r="DH7" s="489">
        <f t="shared" si="15"/>
        <v>0</v>
      </c>
      <c r="DI7" s="489">
        <f t="shared" si="15"/>
        <v>0</v>
      </c>
      <c r="DJ7" s="489">
        <f t="shared" si="15"/>
        <v>0</v>
      </c>
      <c r="DK7" s="489">
        <f t="shared" si="15"/>
        <v>0</v>
      </c>
      <c r="DL7" s="489">
        <f t="shared" si="15"/>
        <v>0</v>
      </c>
      <c r="DM7" s="489">
        <f t="shared" si="15"/>
        <v>0</v>
      </c>
      <c r="DN7" s="489">
        <f t="shared" si="15"/>
        <v>0</v>
      </c>
      <c r="DO7" s="489">
        <f t="shared" si="15"/>
        <v>0</v>
      </c>
      <c r="DP7" s="489">
        <f t="shared" si="15"/>
        <v>0</v>
      </c>
      <c r="DQ7" s="489">
        <f t="shared" ref="DQ7:EC7" si="16">SUM(DQ8:DQ10)</f>
        <v>0</v>
      </c>
      <c r="DR7" s="489">
        <f t="shared" si="16"/>
        <v>0</v>
      </c>
      <c r="DS7" s="489">
        <f t="shared" si="16"/>
        <v>0</v>
      </c>
      <c r="DT7" s="489" t="e">
        <f t="shared" si="16"/>
        <v>#REF!</v>
      </c>
      <c r="DU7" s="489">
        <f t="shared" si="16"/>
        <v>0</v>
      </c>
      <c r="DV7" s="489">
        <f t="shared" si="16"/>
        <v>0</v>
      </c>
      <c r="DW7" s="489">
        <f t="shared" si="16"/>
        <v>0</v>
      </c>
      <c r="DX7" s="489">
        <f t="shared" si="16"/>
        <v>0</v>
      </c>
      <c r="DY7" s="489">
        <f t="shared" si="16"/>
        <v>0</v>
      </c>
      <c r="DZ7" s="489">
        <f t="shared" si="16"/>
        <v>0</v>
      </c>
      <c r="EA7" s="489">
        <f t="shared" si="16"/>
        <v>0</v>
      </c>
      <c r="EB7" s="489">
        <f t="shared" si="16"/>
        <v>0</v>
      </c>
      <c r="EC7" s="489">
        <f t="shared" si="16"/>
        <v>0</v>
      </c>
      <c r="ED7" s="489">
        <f t="shared" ref="ED7:EP7" si="17">SUM(ED8:ED10)</f>
        <v>0</v>
      </c>
      <c r="EE7" s="489">
        <f t="shared" si="17"/>
        <v>0</v>
      </c>
      <c r="EF7" s="489">
        <f t="shared" si="17"/>
        <v>0</v>
      </c>
      <c r="EG7" s="489" t="e">
        <f t="shared" si="17"/>
        <v>#REF!</v>
      </c>
      <c r="EH7" s="489">
        <f t="shared" si="17"/>
        <v>0</v>
      </c>
      <c r="EI7" s="489">
        <f t="shared" si="17"/>
        <v>0</v>
      </c>
      <c r="EJ7" s="489">
        <f t="shared" si="17"/>
        <v>0</v>
      </c>
      <c r="EK7" s="489">
        <f t="shared" si="17"/>
        <v>0</v>
      </c>
      <c r="EL7" s="489">
        <f t="shared" si="17"/>
        <v>0</v>
      </c>
      <c r="EM7" s="489">
        <f t="shared" si="17"/>
        <v>0</v>
      </c>
      <c r="EN7" s="489">
        <f t="shared" si="17"/>
        <v>0</v>
      </c>
      <c r="EO7" s="489">
        <f t="shared" si="17"/>
        <v>0</v>
      </c>
      <c r="EP7" s="489">
        <f t="shared" si="17"/>
        <v>0</v>
      </c>
    </row>
    <row r="8" spans="1:146" s="498" customFormat="1" ht="30" outlineLevel="1" x14ac:dyDescent="0.2">
      <c r="A8" s="492" t="s">
        <v>2</v>
      </c>
      <c r="B8" s="493" t="s">
        <v>317</v>
      </c>
      <c r="C8" s="494"/>
      <c r="D8" s="495"/>
      <c r="E8" s="495"/>
      <c r="F8" s="495"/>
      <c r="G8" s="496">
        <f t="shared" ref="G8:G22" si="18">C8+D8-E8+F8</f>
        <v>0</v>
      </c>
      <c r="H8" s="495"/>
      <c r="I8" s="495"/>
      <c r="J8" s="495"/>
      <c r="K8" s="495"/>
      <c r="L8" s="495"/>
      <c r="M8" s="495"/>
      <c r="N8" s="496">
        <f>H8+I8-J8+K8-L8+M8</f>
        <v>0</v>
      </c>
      <c r="O8" s="495"/>
      <c r="P8" s="495"/>
      <c r="Q8" s="495"/>
      <c r="R8" s="495"/>
      <c r="S8" s="495"/>
      <c r="T8" s="495"/>
      <c r="U8" s="496">
        <f t="shared" ref="U8:U22" si="19">Q8+R8-S8+T8</f>
        <v>0</v>
      </c>
      <c r="V8" s="495"/>
      <c r="W8" s="495"/>
      <c r="X8" s="495"/>
      <c r="Y8" s="495"/>
      <c r="Z8" s="495"/>
      <c r="AA8" s="495"/>
      <c r="AB8" s="496">
        <f>V8+W8-X8+Y8-Z8+AA8</f>
        <v>0</v>
      </c>
      <c r="AC8" s="495"/>
      <c r="AD8" s="495"/>
      <c r="AE8" s="497"/>
      <c r="AF8" s="495"/>
      <c r="AG8" s="495"/>
      <c r="AH8" s="495"/>
      <c r="AI8" s="495"/>
      <c r="AJ8" s="496">
        <f t="shared" ref="AJ8:AJ10" si="20">AF8+AG8-AH8+AI8</f>
        <v>0</v>
      </c>
      <c r="AK8" s="495"/>
      <c r="AL8" s="495"/>
      <c r="AM8" s="495"/>
      <c r="AN8" s="495"/>
      <c r="AO8" s="495"/>
      <c r="AP8" s="495"/>
      <c r="AQ8" s="496">
        <f>AK8+AL8-AM8+AN8-AO8+AP8</f>
        <v>0</v>
      </c>
      <c r="AR8" s="495"/>
      <c r="AS8" s="495"/>
      <c r="AU8" s="495"/>
      <c r="AV8" s="495"/>
      <c r="AW8" s="495"/>
      <c r="AX8" s="495"/>
      <c r="AY8" s="496">
        <f t="shared" ref="AY8:AY10" si="21">AU8+AV8-AW8+AX8</f>
        <v>0</v>
      </c>
      <c r="AZ8" s="495"/>
      <c r="BA8" s="495"/>
      <c r="BB8" s="495"/>
      <c r="BC8" s="495"/>
      <c r="BD8" s="495"/>
      <c r="BE8" s="495"/>
      <c r="BF8" s="496">
        <f>AZ8+BA8-BB8+BC8-BD8+BE8</f>
        <v>0</v>
      </c>
      <c r="BG8" s="495"/>
      <c r="BH8" s="495"/>
      <c r="BJ8" s="495"/>
      <c r="BK8" s="495"/>
      <c r="BL8" s="495"/>
      <c r="BM8" s="495"/>
      <c r="BN8" s="496">
        <f t="shared" ref="BN8:BN10" si="22">BJ8+BK8-BL8+BM8</f>
        <v>0</v>
      </c>
      <c r="BO8" s="495"/>
      <c r="BP8" s="495"/>
      <c r="BQ8" s="495"/>
      <c r="BR8" s="495"/>
      <c r="BS8" s="495"/>
      <c r="BT8" s="495"/>
      <c r="BU8" s="496">
        <f>BO8+BP8-BQ8+BR8-BS8+BT8</f>
        <v>0</v>
      </c>
      <c r="BV8" s="495"/>
      <c r="BW8" s="495"/>
      <c r="BY8" s="495"/>
      <c r="BZ8" s="495"/>
      <c r="CA8" s="495"/>
      <c r="CB8" s="495"/>
      <c r="CC8" s="496">
        <f t="shared" ref="CC8:CC10" si="23">BY8+BZ8-CA8+CB8</f>
        <v>0</v>
      </c>
      <c r="CD8" s="495"/>
      <c r="CE8" s="495"/>
      <c r="CF8" s="495"/>
      <c r="CG8" s="495"/>
      <c r="CH8" s="495"/>
      <c r="CI8" s="495"/>
      <c r="CJ8" s="496">
        <f>CD8+CE8-CF8+CG8-CH8+CI8</f>
        <v>0</v>
      </c>
      <c r="CK8" s="495"/>
      <c r="CL8" s="495"/>
      <c r="CN8" s="495"/>
      <c r="CO8" s="495"/>
      <c r="CP8" s="495"/>
      <c r="CQ8" s="495"/>
      <c r="CR8" s="496">
        <f t="shared" ref="CR8:CR10" si="24">CN8+CO8-CP8+CQ8</f>
        <v>0</v>
      </c>
      <c r="CS8" s="495"/>
      <c r="CT8" s="495"/>
      <c r="CU8" s="495"/>
      <c r="CV8" s="495"/>
      <c r="CW8" s="495"/>
      <c r="CX8" s="495"/>
      <c r="CY8" s="496">
        <f>CS8+CT8-CU8+CV8-CW8+CX8</f>
        <v>0</v>
      </c>
      <c r="CZ8" s="495"/>
      <c r="DA8" s="495"/>
      <c r="DC8" s="495"/>
      <c r="DD8" s="495"/>
      <c r="DE8" s="495"/>
      <c r="DF8" s="495"/>
      <c r="DG8" s="496">
        <f t="shared" ref="DG8:DG10" si="25">DC8+DD8-DE8+DF8</f>
        <v>0</v>
      </c>
      <c r="DH8" s="495"/>
      <c r="DI8" s="495"/>
      <c r="DJ8" s="495"/>
      <c r="DK8" s="495"/>
      <c r="DL8" s="495"/>
      <c r="DM8" s="495"/>
      <c r="DN8" s="496">
        <f>DH8+DI8-DJ8+DK8-DL8+DM8</f>
        <v>0</v>
      </c>
      <c r="DO8" s="495"/>
      <c r="DP8" s="495"/>
      <c r="DQ8" s="495"/>
      <c r="DR8" s="495"/>
      <c r="DS8" s="495"/>
      <c r="DT8" s="496" t="e">
        <f>#REF!+DQ8-DR8+DS8</f>
        <v>#REF!</v>
      </c>
      <c r="DU8" s="495"/>
      <c r="DV8" s="495"/>
      <c r="DW8" s="495"/>
      <c r="DX8" s="495"/>
      <c r="DY8" s="495"/>
      <c r="DZ8" s="495"/>
      <c r="EA8" s="496">
        <f>DU8+DV8-DW8+DX8-DY8+DZ8</f>
        <v>0</v>
      </c>
      <c r="EB8" s="495"/>
      <c r="EC8" s="495"/>
      <c r="ED8" s="495"/>
      <c r="EE8" s="495"/>
      <c r="EF8" s="495"/>
      <c r="EG8" s="496" t="e">
        <f>#REF!+ED8-EE8+EF8</f>
        <v>#REF!</v>
      </c>
      <c r="EH8" s="495"/>
      <c r="EI8" s="495"/>
      <c r="EJ8" s="495"/>
      <c r="EK8" s="495"/>
      <c r="EL8" s="495"/>
      <c r="EM8" s="495"/>
      <c r="EN8" s="496">
        <f>EH8+EI8-EJ8+EK8-EL8+EM8</f>
        <v>0</v>
      </c>
      <c r="EO8" s="495"/>
      <c r="EP8" s="495"/>
    </row>
    <row r="9" spans="1:146" s="491" customFormat="1" outlineLevel="1" x14ac:dyDescent="0.2">
      <c r="A9" s="499" t="s">
        <v>3</v>
      </c>
      <c r="B9" s="500" t="s">
        <v>318</v>
      </c>
      <c r="C9" s="501"/>
      <c r="D9" s="502"/>
      <c r="E9" s="502"/>
      <c r="F9" s="502"/>
      <c r="G9" s="489">
        <f t="shared" si="18"/>
        <v>0</v>
      </c>
      <c r="H9" s="502"/>
      <c r="I9" s="502"/>
      <c r="J9" s="502"/>
      <c r="K9" s="502"/>
      <c r="L9" s="502"/>
      <c r="M9" s="502"/>
      <c r="N9" s="496">
        <f t="shared" ref="N9:N22" si="26">H9+I9-J9+K9-L9+M9</f>
        <v>0</v>
      </c>
      <c r="O9" s="502"/>
      <c r="P9" s="502"/>
      <c r="Q9" s="502"/>
      <c r="R9" s="502"/>
      <c r="S9" s="502"/>
      <c r="T9" s="502"/>
      <c r="U9" s="489">
        <f t="shared" si="19"/>
        <v>0</v>
      </c>
      <c r="V9" s="502"/>
      <c r="W9" s="502"/>
      <c r="X9" s="502"/>
      <c r="Y9" s="502"/>
      <c r="Z9" s="502"/>
      <c r="AA9" s="502"/>
      <c r="AB9" s="496">
        <f t="shared" ref="AB9:AB22" si="27">V9+W9-X9+Y9-Z9+AA9</f>
        <v>0</v>
      </c>
      <c r="AC9" s="502"/>
      <c r="AD9" s="502"/>
      <c r="AE9" s="490"/>
      <c r="AF9" s="502"/>
      <c r="AG9" s="502"/>
      <c r="AH9" s="502"/>
      <c r="AI9" s="502"/>
      <c r="AJ9" s="489">
        <f t="shared" si="20"/>
        <v>0</v>
      </c>
      <c r="AK9" s="502"/>
      <c r="AL9" s="502"/>
      <c r="AM9" s="502"/>
      <c r="AN9" s="502"/>
      <c r="AO9" s="502"/>
      <c r="AP9" s="502"/>
      <c r="AQ9" s="496">
        <f t="shared" ref="AQ9:AQ10" si="28">AK9+AL9-AM9+AN9-AO9+AP9</f>
        <v>0</v>
      </c>
      <c r="AR9" s="502"/>
      <c r="AS9" s="502"/>
      <c r="AU9" s="502"/>
      <c r="AV9" s="502"/>
      <c r="AW9" s="502"/>
      <c r="AX9" s="502"/>
      <c r="AY9" s="489">
        <f t="shared" si="21"/>
        <v>0</v>
      </c>
      <c r="AZ9" s="502"/>
      <c r="BA9" s="502"/>
      <c r="BB9" s="502"/>
      <c r="BC9" s="502"/>
      <c r="BD9" s="502"/>
      <c r="BE9" s="502"/>
      <c r="BF9" s="496">
        <f t="shared" ref="BF9:BF10" si="29">AZ9+BA9-BB9+BC9-BD9+BE9</f>
        <v>0</v>
      </c>
      <c r="BG9" s="502"/>
      <c r="BH9" s="502"/>
      <c r="BJ9" s="502"/>
      <c r="BK9" s="502"/>
      <c r="BL9" s="502"/>
      <c r="BM9" s="502"/>
      <c r="BN9" s="489">
        <f t="shared" si="22"/>
        <v>0</v>
      </c>
      <c r="BO9" s="502"/>
      <c r="BP9" s="502"/>
      <c r="BQ9" s="502"/>
      <c r="BR9" s="502"/>
      <c r="BS9" s="502"/>
      <c r="BT9" s="502"/>
      <c r="BU9" s="496">
        <f t="shared" ref="BU9:BU10" si="30">BO9+BP9-BQ9+BR9-BS9+BT9</f>
        <v>0</v>
      </c>
      <c r="BV9" s="502"/>
      <c r="BW9" s="502"/>
      <c r="BY9" s="502"/>
      <c r="BZ9" s="502"/>
      <c r="CA9" s="502"/>
      <c r="CB9" s="502"/>
      <c r="CC9" s="489">
        <f t="shared" si="23"/>
        <v>0</v>
      </c>
      <c r="CD9" s="502"/>
      <c r="CE9" s="502"/>
      <c r="CF9" s="502"/>
      <c r="CG9" s="502"/>
      <c r="CH9" s="502"/>
      <c r="CI9" s="502"/>
      <c r="CJ9" s="496">
        <f t="shared" ref="CJ9:CJ10" si="31">CD9+CE9-CF9+CG9-CH9+CI9</f>
        <v>0</v>
      </c>
      <c r="CK9" s="502"/>
      <c r="CL9" s="502"/>
      <c r="CN9" s="502"/>
      <c r="CO9" s="502"/>
      <c r="CP9" s="502"/>
      <c r="CQ9" s="502"/>
      <c r="CR9" s="489">
        <f t="shared" si="24"/>
        <v>0</v>
      </c>
      <c r="CS9" s="502"/>
      <c r="CT9" s="502"/>
      <c r="CU9" s="502"/>
      <c r="CV9" s="502"/>
      <c r="CW9" s="502"/>
      <c r="CX9" s="502"/>
      <c r="CY9" s="496">
        <f t="shared" ref="CY9:CY10" si="32">CS9+CT9-CU9+CV9-CW9+CX9</f>
        <v>0</v>
      </c>
      <c r="CZ9" s="502"/>
      <c r="DA9" s="502"/>
      <c r="DC9" s="502"/>
      <c r="DD9" s="502"/>
      <c r="DE9" s="502"/>
      <c r="DF9" s="502"/>
      <c r="DG9" s="489">
        <f t="shared" si="25"/>
        <v>0</v>
      </c>
      <c r="DH9" s="502"/>
      <c r="DI9" s="502"/>
      <c r="DJ9" s="502"/>
      <c r="DK9" s="502"/>
      <c r="DL9" s="502"/>
      <c r="DM9" s="502"/>
      <c r="DN9" s="496">
        <f t="shared" ref="DN9:DN10" si="33">DH9+DI9-DJ9+DK9-DL9+DM9</f>
        <v>0</v>
      </c>
      <c r="DO9" s="502"/>
      <c r="DP9" s="502"/>
      <c r="DQ9" s="502"/>
      <c r="DR9" s="502"/>
      <c r="DS9" s="502"/>
      <c r="DT9" s="489" t="e">
        <f>#REF!+DQ9-DR9+DS9</f>
        <v>#REF!</v>
      </c>
      <c r="DU9" s="502"/>
      <c r="DV9" s="502"/>
      <c r="DW9" s="502"/>
      <c r="DX9" s="502"/>
      <c r="DY9" s="502"/>
      <c r="DZ9" s="502"/>
      <c r="EA9" s="496">
        <f t="shared" ref="EA9:EA10" si="34">DU9+DV9-DW9+DX9-DY9+DZ9</f>
        <v>0</v>
      </c>
      <c r="EB9" s="502"/>
      <c r="EC9" s="502"/>
      <c r="ED9" s="502"/>
      <c r="EE9" s="502"/>
      <c r="EF9" s="502"/>
      <c r="EG9" s="489" t="e">
        <f>#REF!+ED9-EE9+EF9</f>
        <v>#REF!</v>
      </c>
      <c r="EH9" s="502"/>
      <c r="EI9" s="502"/>
      <c r="EJ9" s="502"/>
      <c r="EK9" s="502"/>
      <c r="EL9" s="502"/>
      <c r="EM9" s="502"/>
      <c r="EN9" s="496">
        <f t="shared" ref="EN9:EN10" si="35">EH9+EI9-EJ9+EK9-EL9+EM9</f>
        <v>0</v>
      </c>
      <c r="EO9" s="502"/>
      <c r="EP9" s="502"/>
    </row>
    <row r="10" spans="1:146" s="491" customFormat="1" outlineLevel="1" x14ac:dyDescent="0.2">
      <c r="A10" s="499" t="s">
        <v>4</v>
      </c>
      <c r="B10" s="500" t="s">
        <v>319</v>
      </c>
      <c r="C10" s="501"/>
      <c r="D10" s="502"/>
      <c r="E10" s="502"/>
      <c r="F10" s="502"/>
      <c r="G10" s="489">
        <f t="shared" si="18"/>
        <v>0</v>
      </c>
      <c r="H10" s="502"/>
      <c r="I10" s="502"/>
      <c r="J10" s="502"/>
      <c r="K10" s="502"/>
      <c r="L10" s="502"/>
      <c r="M10" s="502"/>
      <c r="N10" s="496">
        <f t="shared" si="26"/>
        <v>0</v>
      </c>
      <c r="O10" s="502"/>
      <c r="P10" s="502"/>
      <c r="Q10" s="502"/>
      <c r="R10" s="502"/>
      <c r="S10" s="502"/>
      <c r="T10" s="502"/>
      <c r="U10" s="489">
        <f t="shared" si="19"/>
        <v>0</v>
      </c>
      <c r="V10" s="502"/>
      <c r="W10" s="502"/>
      <c r="X10" s="502"/>
      <c r="Y10" s="502"/>
      <c r="Z10" s="502"/>
      <c r="AA10" s="502"/>
      <c r="AB10" s="496">
        <f t="shared" si="27"/>
        <v>0</v>
      </c>
      <c r="AC10" s="502"/>
      <c r="AD10" s="502"/>
      <c r="AE10" s="490"/>
      <c r="AF10" s="502"/>
      <c r="AG10" s="502"/>
      <c r="AH10" s="502"/>
      <c r="AI10" s="502"/>
      <c r="AJ10" s="489">
        <f t="shared" si="20"/>
        <v>0</v>
      </c>
      <c r="AK10" s="502"/>
      <c r="AL10" s="502"/>
      <c r="AM10" s="502"/>
      <c r="AN10" s="502"/>
      <c r="AO10" s="502"/>
      <c r="AP10" s="502"/>
      <c r="AQ10" s="496">
        <f t="shared" si="28"/>
        <v>0</v>
      </c>
      <c r="AR10" s="502"/>
      <c r="AS10" s="502"/>
      <c r="AU10" s="502"/>
      <c r="AV10" s="502"/>
      <c r="AW10" s="502"/>
      <c r="AX10" s="502"/>
      <c r="AY10" s="489">
        <f t="shared" si="21"/>
        <v>0</v>
      </c>
      <c r="AZ10" s="502"/>
      <c r="BA10" s="502"/>
      <c r="BB10" s="502"/>
      <c r="BC10" s="502"/>
      <c r="BD10" s="502"/>
      <c r="BE10" s="502"/>
      <c r="BF10" s="496">
        <f t="shared" si="29"/>
        <v>0</v>
      </c>
      <c r="BG10" s="502"/>
      <c r="BH10" s="502"/>
      <c r="BJ10" s="502"/>
      <c r="BK10" s="502"/>
      <c r="BL10" s="502"/>
      <c r="BM10" s="502"/>
      <c r="BN10" s="489">
        <f t="shared" si="22"/>
        <v>0</v>
      </c>
      <c r="BO10" s="502"/>
      <c r="BP10" s="502"/>
      <c r="BQ10" s="502"/>
      <c r="BR10" s="502"/>
      <c r="BS10" s="502"/>
      <c r="BT10" s="502"/>
      <c r="BU10" s="496">
        <f t="shared" si="30"/>
        <v>0</v>
      </c>
      <c r="BV10" s="502"/>
      <c r="BW10" s="502"/>
      <c r="BY10" s="502"/>
      <c r="BZ10" s="502"/>
      <c r="CA10" s="502"/>
      <c r="CB10" s="502"/>
      <c r="CC10" s="489">
        <f t="shared" si="23"/>
        <v>0</v>
      </c>
      <c r="CD10" s="502"/>
      <c r="CE10" s="502"/>
      <c r="CF10" s="502"/>
      <c r="CG10" s="502"/>
      <c r="CH10" s="502"/>
      <c r="CI10" s="502"/>
      <c r="CJ10" s="496">
        <f t="shared" si="31"/>
        <v>0</v>
      </c>
      <c r="CK10" s="502"/>
      <c r="CL10" s="502"/>
      <c r="CN10" s="502"/>
      <c r="CO10" s="502"/>
      <c r="CP10" s="502"/>
      <c r="CQ10" s="502"/>
      <c r="CR10" s="489">
        <f t="shared" si="24"/>
        <v>0</v>
      </c>
      <c r="CS10" s="502"/>
      <c r="CT10" s="502"/>
      <c r="CU10" s="502"/>
      <c r="CV10" s="502"/>
      <c r="CW10" s="502"/>
      <c r="CX10" s="502"/>
      <c r="CY10" s="496">
        <f t="shared" si="32"/>
        <v>0</v>
      </c>
      <c r="CZ10" s="502"/>
      <c r="DA10" s="502"/>
      <c r="DC10" s="502"/>
      <c r="DD10" s="502"/>
      <c r="DE10" s="502"/>
      <c r="DF10" s="502"/>
      <c r="DG10" s="489">
        <f t="shared" si="25"/>
        <v>0</v>
      </c>
      <c r="DH10" s="502"/>
      <c r="DI10" s="502"/>
      <c r="DJ10" s="502"/>
      <c r="DK10" s="502"/>
      <c r="DL10" s="502"/>
      <c r="DM10" s="502"/>
      <c r="DN10" s="496">
        <f t="shared" si="33"/>
        <v>0</v>
      </c>
      <c r="DO10" s="502"/>
      <c r="DP10" s="502"/>
      <c r="DQ10" s="502"/>
      <c r="DR10" s="502"/>
      <c r="DS10" s="502"/>
      <c r="DT10" s="489" t="e">
        <f>#REF!+DQ10-DR10+DS10</f>
        <v>#REF!</v>
      </c>
      <c r="DU10" s="502"/>
      <c r="DV10" s="502"/>
      <c r="DW10" s="502"/>
      <c r="DX10" s="502"/>
      <c r="DY10" s="502"/>
      <c r="DZ10" s="502"/>
      <c r="EA10" s="496">
        <f t="shared" si="34"/>
        <v>0</v>
      </c>
      <c r="EB10" s="502"/>
      <c r="EC10" s="502"/>
      <c r="ED10" s="502"/>
      <c r="EE10" s="502"/>
      <c r="EF10" s="502"/>
      <c r="EG10" s="489" t="e">
        <f>#REF!+ED10-EE10+EF10</f>
        <v>#REF!</v>
      </c>
      <c r="EH10" s="502"/>
      <c r="EI10" s="502"/>
      <c r="EJ10" s="502"/>
      <c r="EK10" s="502"/>
      <c r="EL10" s="502"/>
      <c r="EM10" s="502"/>
      <c r="EN10" s="496">
        <f t="shared" si="35"/>
        <v>0</v>
      </c>
      <c r="EO10" s="502"/>
      <c r="EP10" s="502"/>
    </row>
    <row r="11" spans="1:146" s="491" customFormat="1" outlineLevel="1" x14ac:dyDescent="0.2">
      <c r="A11" s="487" t="s">
        <v>241</v>
      </c>
      <c r="B11" s="488" t="s">
        <v>320</v>
      </c>
      <c r="C11" s="489">
        <f t="shared" ref="C11:AC11" si="36">SUM(C12:C15)</f>
        <v>0</v>
      </c>
      <c r="D11" s="489">
        <f t="shared" si="36"/>
        <v>0</v>
      </c>
      <c r="E11" s="489">
        <f t="shared" si="36"/>
        <v>0</v>
      </c>
      <c r="F11" s="489">
        <f t="shared" si="36"/>
        <v>0</v>
      </c>
      <c r="G11" s="489">
        <f t="shared" si="36"/>
        <v>0</v>
      </c>
      <c r="H11" s="489">
        <f t="shared" si="36"/>
        <v>0</v>
      </c>
      <c r="I11" s="489">
        <f t="shared" si="36"/>
        <v>0</v>
      </c>
      <c r="J11" s="489">
        <f t="shared" si="36"/>
        <v>0</v>
      </c>
      <c r="K11" s="489">
        <f t="shared" si="36"/>
        <v>0</v>
      </c>
      <c r="L11" s="489">
        <f t="shared" si="36"/>
        <v>0</v>
      </c>
      <c r="M11" s="489">
        <f t="shared" si="36"/>
        <v>0</v>
      </c>
      <c r="N11" s="489">
        <f t="shared" si="36"/>
        <v>0</v>
      </c>
      <c r="O11" s="489">
        <f t="shared" si="36"/>
        <v>0</v>
      </c>
      <c r="P11" s="489">
        <f t="shared" si="36"/>
        <v>0</v>
      </c>
      <c r="Q11" s="489">
        <f t="shared" si="36"/>
        <v>0</v>
      </c>
      <c r="R11" s="489">
        <f t="shared" si="36"/>
        <v>0</v>
      </c>
      <c r="S11" s="489">
        <f t="shared" si="36"/>
        <v>0</v>
      </c>
      <c r="T11" s="489">
        <f t="shared" si="36"/>
        <v>0</v>
      </c>
      <c r="U11" s="489">
        <f t="shared" si="36"/>
        <v>0</v>
      </c>
      <c r="V11" s="489">
        <f t="shared" si="36"/>
        <v>0</v>
      </c>
      <c r="W11" s="489">
        <f t="shared" si="36"/>
        <v>0</v>
      </c>
      <c r="X11" s="489">
        <f t="shared" si="36"/>
        <v>0</v>
      </c>
      <c r="Y11" s="489">
        <f t="shared" si="36"/>
        <v>0</v>
      </c>
      <c r="Z11" s="489">
        <f t="shared" si="36"/>
        <v>0</v>
      </c>
      <c r="AA11" s="489">
        <f t="shared" si="36"/>
        <v>0</v>
      </c>
      <c r="AB11" s="489">
        <f t="shared" si="36"/>
        <v>0</v>
      </c>
      <c r="AC11" s="489">
        <f t="shared" si="36"/>
        <v>0</v>
      </c>
      <c r="AD11" s="489">
        <f>SUM(AD12:AD15)</f>
        <v>0</v>
      </c>
      <c r="AE11" s="490"/>
      <c r="AF11" s="489">
        <f t="shared" ref="AF11:AR11" si="37">SUM(AF12:AF15)</f>
        <v>0</v>
      </c>
      <c r="AG11" s="489">
        <f t="shared" si="37"/>
        <v>0</v>
      </c>
      <c r="AH11" s="489">
        <f t="shared" si="37"/>
        <v>0</v>
      </c>
      <c r="AI11" s="489">
        <f t="shared" si="37"/>
        <v>0</v>
      </c>
      <c r="AJ11" s="489">
        <f t="shared" si="37"/>
        <v>0</v>
      </c>
      <c r="AK11" s="489">
        <f t="shared" si="37"/>
        <v>0</v>
      </c>
      <c r="AL11" s="489">
        <f t="shared" si="37"/>
        <v>0</v>
      </c>
      <c r="AM11" s="489">
        <f t="shared" si="37"/>
        <v>0</v>
      </c>
      <c r="AN11" s="489">
        <f t="shared" si="37"/>
        <v>0</v>
      </c>
      <c r="AO11" s="489">
        <f t="shared" si="37"/>
        <v>0</v>
      </c>
      <c r="AP11" s="489">
        <f t="shared" si="37"/>
        <v>0</v>
      </c>
      <c r="AQ11" s="489">
        <f t="shared" si="37"/>
        <v>0</v>
      </c>
      <c r="AR11" s="489">
        <f t="shared" si="37"/>
        <v>0</v>
      </c>
      <c r="AS11" s="489">
        <f>SUM(AS12:AS15)</f>
        <v>0</v>
      </c>
      <c r="AU11" s="489">
        <f t="shared" ref="AU11:BG11" si="38">SUM(AU12:AU15)</f>
        <v>0</v>
      </c>
      <c r="AV11" s="489">
        <f t="shared" si="38"/>
        <v>0</v>
      </c>
      <c r="AW11" s="489">
        <f t="shared" si="38"/>
        <v>0</v>
      </c>
      <c r="AX11" s="489">
        <f t="shared" si="38"/>
        <v>0</v>
      </c>
      <c r="AY11" s="489">
        <f t="shared" si="38"/>
        <v>0</v>
      </c>
      <c r="AZ11" s="489">
        <f t="shared" si="38"/>
        <v>0</v>
      </c>
      <c r="BA11" s="489">
        <f t="shared" si="38"/>
        <v>0</v>
      </c>
      <c r="BB11" s="489">
        <f t="shared" si="38"/>
        <v>0</v>
      </c>
      <c r="BC11" s="489">
        <f t="shared" si="38"/>
        <v>0</v>
      </c>
      <c r="BD11" s="489">
        <f t="shared" si="38"/>
        <v>0</v>
      </c>
      <c r="BE11" s="489">
        <f t="shared" si="38"/>
        <v>0</v>
      </c>
      <c r="BF11" s="489">
        <f t="shared" si="38"/>
        <v>0</v>
      </c>
      <c r="BG11" s="489">
        <f t="shared" si="38"/>
        <v>0</v>
      </c>
      <c r="BH11" s="489">
        <f>SUM(BH12:BH15)</f>
        <v>0</v>
      </c>
      <c r="BJ11" s="489">
        <f t="shared" ref="BJ11:BV11" si="39">SUM(BJ12:BJ15)</f>
        <v>0</v>
      </c>
      <c r="BK11" s="489">
        <f t="shared" si="39"/>
        <v>0</v>
      </c>
      <c r="BL11" s="489">
        <f t="shared" si="39"/>
        <v>0</v>
      </c>
      <c r="BM11" s="489">
        <f t="shared" si="39"/>
        <v>0</v>
      </c>
      <c r="BN11" s="489">
        <f t="shared" si="39"/>
        <v>0</v>
      </c>
      <c r="BO11" s="489">
        <f t="shared" si="39"/>
        <v>0</v>
      </c>
      <c r="BP11" s="489">
        <f t="shared" si="39"/>
        <v>0</v>
      </c>
      <c r="BQ11" s="489">
        <f t="shared" si="39"/>
        <v>0</v>
      </c>
      <c r="BR11" s="489">
        <f t="shared" si="39"/>
        <v>0</v>
      </c>
      <c r="BS11" s="489">
        <f t="shared" si="39"/>
        <v>0</v>
      </c>
      <c r="BT11" s="489">
        <f t="shared" si="39"/>
        <v>0</v>
      </c>
      <c r="BU11" s="489">
        <f t="shared" si="39"/>
        <v>0</v>
      </c>
      <c r="BV11" s="489">
        <f t="shared" si="39"/>
        <v>0</v>
      </c>
      <c r="BW11" s="489">
        <f>SUM(BW12:BW15)</f>
        <v>0</v>
      </c>
      <c r="BY11" s="489">
        <f t="shared" ref="BY11:CK11" si="40">SUM(BY12:BY15)</f>
        <v>0</v>
      </c>
      <c r="BZ11" s="489">
        <f t="shared" si="40"/>
        <v>0</v>
      </c>
      <c r="CA11" s="489">
        <f t="shared" si="40"/>
        <v>0</v>
      </c>
      <c r="CB11" s="489">
        <f t="shared" si="40"/>
        <v>0</v>
      </c>
      <c r="CC11" s="489">
        <f t="shared" si="40"/>
        <v>0</v>
      </c>
      <c r="CD11" s="489">
        <f t="shared" si="40"/>
        <v>0</v>
      </c>
      <c r="CE11" s="489">
        <f t="shared" si="40"/>
        <v>0</v>
      </c>
      <c r="CF11" s="489">
        <f t="shared" si="40"/>
        <v>0</v>
      </c>
      <c r="CG11" s="489">
        <f t="shared" si="40"/>
        <v>0</v>
      </c>
      <c r="CH11" s="489">
        <f t="shared" si="40"/>
        <v>0</v>
      </c>
      <c r="CI11" s="489">
        <f t="shared" si="40"/>
        <v>0</v>
      </c>
      <c r="CJ11" s="489">
        <f t="shared" si="40"/>
        <v>0</v>
      </c>
      <c r="CK11" s="489">
        <f t="shared" si="40"/>
        <v>0</v>
      </c>
      <c r="CL11" s="489">
        <f>SUM(CL12:CL15)</f>
        <v>0</v>
      </c>
      <c r="CN11" s="489">
        <f t="shared" ref="CN11:CZ11" si="41">SUM(CN12:CN15)</f>
        <v>0</v>
      </c>
      <c r="CO11" s="489">
        <f t="shared" si="41"/>
        <v>0</v>
      </c>
      <c r="CP11" s="489">
        <f t="shared" si="41"/>
        <v>0</v>
      </c>
      <c r="CQ11" s="489">
        <f t="shared" si="41"/>
        <v>0</v>
      </c>
      <c r="CR11" s="489">
        <f t="shared" si="41"/>
        <v>0</v>
      </c>
      <c r="CS11" s="489">
        <f t="shared" si="41"/>
        <v>0</v>
      </c>
      <c r="CT11" s="489">
        <f t="shared" si="41"/>
        <v>0</v>
      </c>
      <c r="CU11" s="489">
        <f t="shared" si="41"/>
        <v>0</v>
      </c>
      <c r="CV11" s="489">
        <f t="shared" si="41"/>
        <v>0</v>
      </c>
      <c r="CW11" s="489">
        <f t="shared" si="41"/>
        <v>0</v>
      </c>
      <c r="CX11" s="489">
        <f t="shared" si="41"/>
        <v>0</v>
      </c>
      <c r="CY11" s="489">
        <f t="shared" si="41"/>
        <v>0</v>
      </c>
      <c r="CZ11" s="489">
        <f t="shared" si="41"/>
        <v>0</v>
      </c>
      <c r="DA11" s="489">
        <f>SUM(DA12:DA15)</f>
        <v>0</v>
      </c>
      <c r="DC11" s="489">
        <f t="shared" ref="DC11:DO11" si="42">SUM(DC12:DC15)</f>
        <v>0</v>
      </c>
      <c r="DD11" s="489">
        <f t="shared" si="42"/>
        <v>0</v>
      </c>
      <c r="DE11" s="489">
        <f t="shared" si="42"/>
        <v>0</v>
      </c>
      <c r="DF11" s="489">
        <f t="shared" si="42"/>
        <v>0</v>
      </c>
      <c r="DG11" s="489">
        <f t="shared" si="42"/>
        <v>0</v>
      </c>
      <c r="DH11" s="489">
        <f t="shared" si="42"/>
        <v>0</v>
      </c>
      <c r="DI11" s="489">
        <f t="shared" si="42"/>
        <v>0</v>
      </c>
      <c r="DJ11" s="489">
        <f t="shared" si="42"/>
        <v>0</v>
      </c>
      <c r="DK11" s="489">
        <f t="shared" si="42"/>
        <v>0</v>
      </c>
      <c r="DL11" s="489">
        <f t="shared" si="42"/>
        <v>0</v>
      </c>
      <c r="DM11" s="489">
        <f t="shared" si="42"/>
        <v>0</v>
      </c>
      <c r="DN11" s="489">
        <f t="shared" si="42"/>
        <v>0</v>
      </c>
      <c r="DO11" s="489">
        <f t="shared" si="42"/>
        <v>0</v>
      </c>
      <c r="DP11" s="489">
        <f>SUM(DP12:DP15)</f>
        <v>0</v>
      </c>
      <c r="DQ11" s="489">
        <f t="shared" ref="DQ11:EB11" si="43">SUM(DQ12:DQ15)</f>
        <v>0</v>
      </c>
      <c r="DR11" s="489">
        <f t="shared" si="43"/>
        <v>0</v>
      </c>
      <c r="DS11" s="489">
        <f t="shared" si="43"/>
        <v>0</v>
      </c>
      <c r="DT11" s="489" t="e">
        <f t="shared" si="43"/>
        <v>#REF!</v>
      </c>
      <c r="DU11" s="489">
        <f t="shared" si="43"/>
        <v>0</v>
      </c>
      <c r="DV11" s="489">
        <f t="shared" si="43"/>
        <v>0</v>
      </c>
      <c r="DW11" s="489">
        <f t="shared" si="43"/>
        <v>0</v>
      </c>
      <c r="DX11" s="489">
        <f t="shared" si="43"/>
        <v>0</v>
      </c>
      <c r="DY11" s="489">
        <f t="shared" si="43"/>
        <v>0</v>
      </c>
      <c r="DZ11" s="489">
        <f t="shared" si="43"/>
        <v>0</v>
      </c>
      <c r="EA11" s="489">
        <f t="shared" si="43"/>
        <v>0</v>
      </c>
      <c r="EB11" s="489">
        <f t="shared" si="43"/>
        <v>0</v>
      </c>
      <c r="EC11" s="489">
        <f>SUM(EC12:EC15)</f>
        <v>0</v>
      </c>
      <c r="ED11" s="489">
        <f t="shared" ref="ED11:EO11" si="44">SUM(ED12:ED15)</f>
        <v>0</v>
      </c>
      <c r="EE11" s="489">
        <f t="shared" si="44"/>
        <v>0</v>
      </c>
      <c r="EF11" s="489">
        <f t="shared" si="44"/>
        <v>0</v>
      </c>
      <c r="EG11" s="489" t="e">
        <f t="shared" si="44"/>
        <v>#REF!</v>
      </c>
      <c r="EH11" s="489">
        <f t="shared" si="44"/>
        <v>0</v>
      </c>
      <c r="EI11" s="489">
        <f t="shared" si="44"/>
        <v>0</v>
      </c>
      <c r="EJ11" s="489">
        <f t="shared" si="44"/>
        <v>0</v>
      </c>
      <c r="EK11" s="489">
        <f t="shared" si="44"/>
        <v>0</v>
      </c>
      <c r="EL11" s="489">
        <f t="shared" si="44"/>
        <v>0</v>
      </c>
      <c r="EM11" s="489">
        <f t="shared" si="44"/>
        <v>0</v>
      </c>
      <c r="EN11" s="489">
        <f t="shared" si="44"/>
        <v>0</v>
      </c>
      <c r="EO11" s="489">
        <f t="shared" si="44"/>
        <v>0</v>
      </c>
      <c r="EP11" s="489">
        <f>SUM(EP12:EP15)</f>
        <v>0</v>
      </c>
    </row>
    <row r="12" spans="1:146" s="491" customFormat="1" ht="30" outlineLevel="1" x14ac:dyDescent="0.2">
      <c r="A12" s="499" t="s">
        <v>2</v>
      </c>
      <c r="B12" s="500" t="s">
        <v>321</v>
      </c>
      <c r="C12" s="501"/>
      <c r="D12" s="502"/>
      <c r="E12" s="502"/>
      <c r="F12" s="502"/>
      <c r="G12" s="489">
        <f t="shared" si="18"/>
        <v>0</v>
      </c>
      <c r="H12" s="502"/>
      <c r="I12" s="502"/>
      <c r="J12" s="502"/>
      <c r="K12" s="502"/>
      <c r="L12" s="502"/>
      <c r="M12" s="502"/>
      <c r="N12" s="496">
        <f t="shared" si="26"/>
        <v>0</v>
      </c>
      <c r="O12" s="502"/>
      <c r="P12" s="502"/>
      <c r="Q12" s="502"/>
      <c r="R12" s="502"/>
      <c r="S12" s="502"/>
      <c r="T12" s="502"/>
      <c r="U12" s="489">
        <f t="shared" si="19"/>
        <v>0</v>
      </c>
      <c r="V12" s="502"/>
      <c r="W12" s="502"/>
      <c r="X12" s="502"/>
      <c r="Y12" s="502"/>
      <c r="Z12" s="502"/>
      <c r="AA12" s="502"/>
      <c r="AB12" s="496">
        <f t="shared" si="27"/>
        <v>0</v>
      </c>
      <c r="AC12" s="502"/>
      <c r="AD12" s="502"/>
      <c r="AE12" s="490"/>
      <c r="AF12" s="502"/>
      <c r="AG12" s="502"/>
      <c r="AH12" s="502"/>
      <c r="AI12" s="502"/>
      <c r="AJ12" s="489">
        <f t="shared" ref="AJ12:AJ15" si="45">AF12+AG12-AH12+AI12</f>
        <v>0</v>
      </c>
      <c r="AK12" s="502"/>
      <c r="AL12" s="502"/>
      <c r="AM12" s="502"/>
      <c r="AN12" s="502"/>
      <c r="AO12" s="502"/>
      <c r="AP12" s="502"/>
      <c r="AQ12" s="496">
        <f t="shared" ref="AQ12:AQ15" si="46">AK12+AL12-AM12+AN12-AO12+AP12</f>
        <v>0</v>
      </c>
      <c r="AR12" s="502"/>
      <c r="AS12" s="502"/>
      <c r="AU12" s="502"/>
      <c r="AV12" s="502"/>
      <c r="AW12" s="502"/>
      <c r="AX12" s="502"/>
      <c r="AY12" s="489">
        <f t="shared" ref="AY12:AY15" si="47">AU12+AV12-AW12+AX12</f>
        <v>0</v>
      </c>
      <c r="AZ12" s="502"/>
      <c r="BA12" s="502"/>
      <c r="BB12" s="502"/>
      <c r="BC12" s="502"/>
      <c r="BD12" s="502"/>
      <c r="BE12" s="502"/>
      <c r="BF12" s="496">
        <f t="shared" ref="BF12:BF15" si="48">AZ12+BA12-BB12+BC12-BD12+BE12</f>
        <v>0</v>
      </c>
      <c r="BG12" s="502"/>
      <c r="BH12" s="502"/>
      <c r="BJ12" s="502"/>
      <c r="BK12" s="502"/>
      <c r="BL12" s="502"/>
      <c r="BM12" s="502"/>
      <c r="BN12" s="489">
        <f t="shared" ref="BN12:BN15" si="49">BJ12+BK12-BL12+BM12</f>
        <v>0</v>
      </c>
      <c r="BO12" s="502"/>
      <c r="BP12" s="502"/>
      <c r="BQ12" s="502"/>
      <c r="BR12" s="502"/>
      <c r="BS12" s="502"/>
      <c r="BT12" s="502"/>
      <c r="BU12" s="496">
        <f t="shared" ref="BU12:BU15" si="50">BO12+BP12-BQ12+BR12-BS12+BT12</f>
        <v>0</v>
      </c>
      <c r="BV12" s="502"/>
      <c r="BW12" s="502"/>
      <c r="BY12" s="502"/>
      <c r="BZ12" s="502"/>
      <c r="CA12" s="502"/>
      <c r="CB12" s="502"/>
      <c r="CC12" s="489">
        <f t="shared" ref="CC12:CC15" si="51">BY12+BZ12-CA12+CB12</f>
        <v>0</v>
      </c>
      <c r="CD12" s="502"/>
      <c r="CE12" s="502"/>
      <c r="CF12" s="502"/>
      <c r="CG12" s="502"/>
      <c r="CH12" s="502"/>
      <c r="CI12" s="502"/>
      <c r="CJ12" s="496">
        <f t="shared" ref="CJ12:CJ15" si="52">CD12+CE12-CF12+CG12-CH12+CI12</f>
        <v>0</v>
      </c>
      <c r="CK12" s="502"/>
      <c r="CL12" s="502"/>
      <c r="CN12" s="502"/>
      <c r="CO12" s="502"/>
      <c r="CP12" s="502"/>
      <c r="CQ12" s="502"/>
      <c r="CR12" s="489">
        <f t="shared" ref="CR12:CR15" si="53">CN12+CO12-CP12+CQ12</f>
        <v>0</v>
      </c>
      <c r="CS12" s="502"/>
      <c r="CT12" s="502"/>
      <c r="CU12" s="502"/>
      <c r="CV12" s="502"/>
      <c r="CW12" s="502"/>
      <c r="CX12" s="502"/>
      <c r="CY12" s="496">
        <f t="shared" ref="CY12:CY15" si="54">CS12+CT12-CU12+CV12-CW12+CX12</f>
        <v>0</v>
      </c>
      <c r="CZ12" s="502"/>
      <c r="DA12" s="502"/>
      <c r="DC12" s="502"/>
      <c r="DD12" s="502"/>
      <c r="DE12" s="502"/>
      <c r="DF12" s="502"/>
      <c r="DG12" s="489">
        <f t="shared" ref="DG12:DG15" si="55">DC12+DD12-DE12+DF12</f>
        <v>0</v>
      </c>
      <c r="DH12" s="502"/>
      <c r="DI12" s="502"/>
      <c r="DJ12" s="502"/>
      <c r="DK12" s="502"/>
      <c r="DL12" s="502"/>
      <c r="DM12" s="502"/>
      <c r="DN12" s="496">
        <f t="shared" ref="DN12:DN15" si="56">DH12+DI12-DJ12+DK12-DL12+DM12</f>
        <v>0</v>
      </c>
      <c r="DO12" s="502"/>
      <c r="DP12" s="502"/>
      <c r="DQ12" s="502"/>
      <c r="DR12" s="502"/>
      <c r="DS12" s="502"/>
      <c r="DT12" s="489" t="e">
        <f>#REF!+DQ12-DR12+DS12</f>
        <v>#REF!</v>
      </c>
      <c r="DU12" s="502"/>
      <c r="DV12" s="502"/>
      <c r="DW12" s="502"/>
      <c r="DX12" s="502"/>
      <c r="DY12" s="502"/>
      <c r="DZ12" s="502"/>
      <c r="EA12" s="496">
        <f t="shared" ref="EA12:EA15" si="57">DU12+DV12-DW12+DX12-DY12+DZ12</f>
        <v>0</v>
      </c>
      <c r="EB12" s="502"/>
      <c r="EC12" s="502"/>
      <c r="ED12" s="502"/>
      <c r="EE12" s="502"/>
      <c r="EF12" s="502"/>
      <c r="EG12" s="489" t="e">
        <f>#REF!+ED12-EE12+EF12</f>
        <v>#REF!</v>
      </c>
      <c r="EH12" s="502"/>
      <c r="EI12" s="502"/>
      <c r="EJ12" s="502"/>
      <c r="EK12" s="502"/>
      <c r="EL12" s="502"/>
      <c r="EM12" s="502"/>
      <c r="EN12" s="496">
        <f t="shared" ref="EN12:EN15" si="58">EH12+EI12-EJ12+EK12-EL12+EM12</f>
        <v>0</v>
      </c>
      <c r="EO12" s="502"/>
      <c r="EP12" s="502"/>
    </row>
    <row r="13" spans="1:146" s="491" customFormat="1" outlineLevel="1" x14ac:dyDescent="0.2">
      <c r="A13" s="499" t="s">
        <v>3</v>
      </c>
      <c r="B13" s="500" t="s">
        <v>322</v>
      </c>
      <c r="C13" s="501"/>
      <c r="D13" s="502"/>
      <c r="E13" s="502"/>
      <c r="F13" s="502"/>
      <c r="G13" s="489">
        <f t="shared" si="18"/>
        <v>0</v>
      </c>
      <c r="H13" s="502"/>
      <c r="I13" s="502"/>
      <c r="J13" s="502"/>
      <c r="K13" s="502"/>
      <c r="L13" s="502"/>
      <c r="M13" s="502"/>
      <c r="N13" s="496">
        <f t="shared" si="26"/>
        <v>0</v>
      </c>
      <c r="O13" s="502"/>
      <c r="P13" s="502"/>
      <c r="Q13" s="502"/>
      <c r="R13" s="502"/>
      <c r="S13" s="502"/>
      <c r="T13" s="502"/>
      <c r="U13" s="489">
        <f t="shared" si="19"/>
        <v>0</v>
      </c>
      <c r="V13" s="502"/>
      <c r="W13" s="502"/>
      <c r="X13" s="502"/>
      <c r="Y13" s="502"/>
      <c r="Z13" s="502"/>
      <c r="AA13" s="502"/>
      <c r="AB13" s="496">
        <f t="shared" si="27"/>
        <v>0</v>
      </c>
      <c r="AC13" s="502"/>
      <c r="AD13" s="502"/>
      <c r="AE13" s="490"/>
      <c r="AF13" s="502"/>
      <c r="AG13" s="502"/>
      <c r="AH13" s="502"/>
      <c r="AI13" s="502"/>
      <c r="AJ13" s="489">
        <f t="shared" si="45"/>
        <v>0</v>
      </c>
      <c r="AK13" s="502"/>
      <c r="AL13" s="502"/>
      <c r="AM13" s="502"/>
      <c r="AN13" s="502"/>
      <c r="AO13" s="502"/>
      <c r="AP13" s="502"/>
      <c r="AQ13" s="496">
        <f t="shared" si="46"/>
        <v>0</v>
      </c>
      <c r="AR13" s="502"/>
      <c r="AS13" s="502"/>
      <c r="AU13" s="502"/>
      <c r="AV13" s="502"/>
      <c r="AW13" s="502"/>
      <c r="AX13" s="502"/>
      <c r="AY13" s="489">
        <f t="shared" si="47"/>
        <v>0</v>
      </c>
      <c r="AZ13" s="502"/>
      <c r="BA13" s="502"/>
      <c r="BB13" s="502"/>
      <c r="BC13" s="502"/>
      <c r="BD13" s="502"/>
      <c r="BE13" s="502"/>
      <c r="BF13" s="496">
        <f t="shared" si="48"/>
        <v>0</v>
      </c>
      <c r="BG13" s="502"/>
      <c r="BH13" s="502"/>
      <c r="BJ13" s="502"/>
      <c r="BK13" s="502"/>
      <c r="BL13" s="502"/>
      <c r="BM13" s="502"/>
      <c r="BN13" s="489">
        <f t="shared" si="49"/>
        <v>0</v>
      </c>
      <c r="BO13" s="502"/>
      <c r="BP13" s="502"/>
      <c r="BQ13" s="502"/>
      <c r="BR13" s="502"/>
      <c r="BS13" s="502"/>
      <c r="BT13" s="502"/>
      <c r="BU13" s="496">
        <f t="shared" si="50"/>
        <v>0</v>
      </c>
      <c r="BV13" s="502"/>
      <c r="BW13" s="502"/>
      <c r="BY13" s="502"/>
      <c r="BZ13" s="502"/>
      <c r="CA13" s="502"/>
      <c r="CB13" s="502"/>
      <c r="CC13" s="489">
        <f t="shared" si="51"/>
        <v>0</v>
      </c>
      <c r="CD13" s="502"/>
      <c r="CE13" s="502"/>
      <c r="CF13" s="502"/>
      <c r="CG13" s="502"/>
      <c r="CH13" s="502"/>
      <c r="CI13" s="502"/>
      <c r="CJ13" s="496">
        <f t="shared" si="52"/>
        <v>0</v>
      </c>
      <c r="CK13" s="502"/>
      <c r="CL13" s="502"/>
      <c r="CN13" s="502"/>
      <c r="CO13" s="502"/>
      <c r="CP13" s="502"/>
      <c r="CQ13" s="502"/>
      <c r="CR13" s="489">
        <f t="shared" si="53"/>
        <v>0</v>
      </c>
      <c r="CS13" s="502"/>
      <c r="CT13" s="502"/>
      <c r="CU13" s="502"/>
      <c r="CV13" s="502"/>
      <c r="CW13" s="502"/>
      <c r="CX13" s="502"/>
      <c r="CY13" s="496">
        <f t="shared" si="54"/>
        <v>0</v>
      </c>
      <c r="CZ13" s="502"/>
      <c r="DA13" s="502"/>
      <c r="DC13" s="502"/>
      <c r="DD13" s="502"/>
      <c r="DE13" s="502"/>
      <c r="DF13" s="502"/>
      <c r="DG13" s="489">
        <f t="shared" si="55"/>
        <v>0</v>
      </c>
      <c r="DH13" s="502"/>
      <c r="DI13" s="502"/>
      <c r="DJ13" s="502"/>
      <c r="DK13" s="502"/>
      <c r="DL13" s="502"/>
      <c r="DM13" s="502"/>
      <c r="DN13" s="496">
        <f t="shared" si="56"/>
        <v>0</v>
      </c>
      <c r="DO13" s="502"/>
      <c r="DP13" s="502"/>
      <c r="DQ13" s="502"/>
      <c r="DR13" s="502"/>
      <c r="DS13" s="502"/>
      <c r="DT13" s="489" t="e">
        <f>#REF!+DQ13-DR13+DS13</f>
        <v>#REF!</v>
      </c>
      <c r="DU13" s="502"/>
      <c r="DV13" s="502"/>
      <c r="DW13" s="502"/>
      <c r="DX13" s="502"/>
      <c r="DY13" s="502"/>
      <c r="DZ13" s="502"/>
      <c r="EA13" s="496">
        <f t="shared" si="57"/>
        <v>0</v>
      </c>
      <c r="EB13" s="502"/>
      <c r="EC13" s="502"/>
      <c r="ED13" s="502"/>
      <c r="EE13" s="502"/>
      <c r="EF13" s="502"/>
      <c r="EG13" s="489" t="e">
        <f>#REF!+ED13-EE13+EF13</f>
        <v>#REF!</v>
      </c>
      <c r="EH13" s="502"/>
      <c r="EI13" s="502"/>
      <c r="EJ13" s="502"/>
      <c r="EK13" s="502"/>
      <c r="EL13" s="502"/>
      <c r="EM13" s="502"/>
      <c r="EN13" s="496">
        <f t="shared" si="58"/>
        <v>0</v>
      </c>
      <c r="EO13" s="502"/>
      <c r="EP13" s="502"/>
    </row>
    <row r="14" spans="1:146" s="491" customFormat="1" outlineLevel="1" x14ac:dyDescent="0.2">
      <c r="A14" s="499" t="s">
        <v>4</v>
      </c>
      <c r="B14" s="500" t="s">
        <v>323</v>
      </c>
      <c r="C14" s="501"/>
      <c r="D14" s="502"/>
      <c r="E14" s="502"/>
      <c r="F14" s="502"/>
      <c r="G14" s="489">
        <f t="shared" si="18"/>
        <v>0</v>
      </c>
      <c r="H14" s="502"/>
      <c r="I14" s="502"/>
      <c r="J14" s="502"/>
      <c r="K14" s="502"/>
      <c r="L14" s="502"/>
      <c r="M14" s="502"/>
      <c r="N14" s="496">
        <f t="shared" si="26"/>
        <v>0</v>
      </c>
      <c r="O14" s="502"/>
      <c r="P14" s="502"/>
      <c r="Q14" s="502"/>
      <c r="R14" s="502"/>
      <c r="S14" s="502"/>
      <c r="T14" s="502"/>
      <c r="U14" s="489">
        <f t="shared" si="19"/>
        <v>0</v>
      </c>
      <c r="V14" s="502"/>
      <c r="W14" s="502"/>
      <c r="X14" s="502"/>
      <c r="Y14" s="502"/>
      <c r="Z14" s="502"/>
      <c r="AA14" s="502"/>
      <c r="AB14" s="496">
        <f t="shared" si="27"/>
        <v>0</v>
      </c>
      <c r="AC14" s="502"/>
      <c r="AD14" s="502"/>
      <c r="AE14" s="490"/>
      <c r="AF14" s="502"/>
      <c r="AG14" s="502"/>
      <c r="AH14" s="502"/>
      <c r="AI14" s="502"/>
      <c r="AJ14" s="489">
        <f t="shared" si="45"/>
        <v>0</v>
      </c>
      <c r="AK14" s="502"/>
      <c r="AL14" s="502"/>
      <c r="AM14" s="502"/>
      <c r="AN14" s="502"/>
      <c r="AO14" s="502"/>
      <c r="AP14" s="502"/>
      <c r="AQ14" s="496">
        <f t="shared" si="46"/>
        <v>0</v>
      </c>
      <c r="AR14" s="502"/>
      <c r="AS14" s="502"/>
      <c r="AU14" s="502"/>
      <c r="AV14" s="502"/>
      <c r="AW14" s="502"/>
      <c r="AX14" s="502"/>
      <c r="AY14" s="489">
        <f t="shared" si="47"/>
        <v>0</v>
      </c>
      <c r="AZ14" s="502"/>
      <c r="BA14" s="502"/>
      <c r="BB14" s="502"/>
      <c r="BC14" s="502"/>
      <c r="BD14" s="502"/>
      <c r="BE14" s="502"/>
      <c r="BF14" s="496">
        <f t="shared" si="48"/>
        <v>0</v>
      </c>
      <c r="BG14" s="502"/>
      <c r="BH14" s="502"/>
      <c r="BJ14" s="502"/>
      <c r="BK14" s="502"/>
      <c r="BL14" s="502"/>
      <c r="BM14" s="502"/>
      <c r="BN14" s="489">
        <f t="shared" si="49"/>
        <v>0</v>
      </c>
      <c r="BO14" s="502"/>
      <c r="BP14" s="502"/>
      <c r="BQ14" s="502"/>
      <c r="BR14" s="502"/>
      <c r="BS14" s="502"/>
      <c r="BT14" s="502"/>
      <c r="BU14" s="496">
        <f t="shared" si="50"/>
        <v>0</v>
      </c>
      <c r="BV14" s="502"/>
      <c r="BW14" s="502"/>
      <c r="BY14" s="502"/>
      <c r="BZ14" s="502"/>
      <c r="CA14" s="502"/>
      <c r="CB14" s="502"/>
      <c r="CC14" s="489">
        <f t="shared" si="51"/>
        <v>0</v>
      </c>
      <c r="CD14" s="502"/>
      <c r="CE14" s="502"/>
      <c r="CF14" s="502"/>
      <c r="CG14" s="502"/>
      <c r="CH14" s="502"/>
      <c r="CI14" s="502"/>
      <c r="CJ14" s="496">
        <f t="shared" si="52"/>
        <v>0</v>
      </c>
      <c r="CK14" s="502"/>
      <c r="CL14" s="502"/>
      <c r="CN14" s="502"/>
      <c r="CO14" s="502"/>
      <c r="CP14" s="502"/>
      <c r="CQ14" s="502"/>
      <c r="CR14" s="489">
        <f t="shared" si="53"/>
        <v>0</v>
      </c>
      <c r="CS14" s="502"/>
      <c r="CT14" s="502"/>
      <c r="CU14" s="502"/>
      <c r="CV14" s="502"/>
      <c r="CW14" s="502"/>
      <c r="CX14" s="502"/>
      <c r="CY14" s="496">
        <f t="shared" si="54"/>
        <v>0</v>
      </c>
      <c r="CZ14" s="502"/>
      <c r="DA14" s="502"/>
      <c r="DC14" s="502"/>
      <c r="DD14" s="502"/>
      <c r="DE14" s="502"/>
      <c r="DF14" s="502"/>
      <c r="DG14" s="489">
        <f t="shared" si="55"/>
        <v>0</v>
      </c>
      <c r="DH14" s="502"/>
      <c r="DI14" s="502"/>
      <c r="DJ14" s="502"/>
      <c r="DK14" s="502"/>
      <c r="DL14" s="502"/>
      <c r="DM14" s="502"/>
      <c r="DN14" s="496">
        <f t="shared" si="56"/>
        <v>0</v>
      </c>
      <c r="DO14" s="502"/>
      <c r="DP14" s="502"/>
      <c r="DQ14" s="502"/>
      <c r="DR14" s="502"/>
      <c r="DS14" s="502"/>
      <c r="DT14" s="489" t="e">
        <f>#REF!+DQ14-DR14+DS14</f>
        <v>#REF!</v>
      </c>
      <c r="DU14" s="502"/>
      <c r="DV14" s="502"/>
      <c r="DW14" s="502"/>
      <c r="DX14" s="502"/>
      <c r="DY14" s="502"/>
      <c r="DZ14" s="502"/>
      <c r="EA14" s="496">
        <f t="shared" si="57"/>
        <v>0</v>
      </c>
      <c r="EB14" s="502"/>
      <c r="EC14" s="502"/>
      <c r="ED14" s="502"/>
      <c r="EE14" s="502"/>
      <c r="EF14" s="502"/>
      <c r="EG14" s="489" t="e">
        <f>#REF!+ED14-EE14+EF14</f>
        <v>#REF!</v>
      </c>
      <c r="EH14" s="502"/>
      <c r="EI14" s="502"/>
      <c r="EJ14" s="502"/>
      <c r="EK14" s="502"/>
      <c r="EL14" s="502"/>
      <c r="EM14" s="502"/>
      <c r="EN14" s="496">
        <f t="shared" si="58"/>
        <v>0</v>
      </c>
      <c r="EO14" s="502"/>
      <c r="EP14" s="502"/>
    </row>
    <row r="15" spans="1:146" s="491" customFormat="1" outlineLevel="1" x14ac:dyDescent="0.2">
      <c r="A15" s="499" t="s">
        <v>11</v>
      </c>
      <c r="B15" s="500" t="s">
        <v>324</v>
      </c>
      <c r="C15" s="501"/>
      <c r="D15" s="502"/>
      <c r="E15" s="502"/>
      <c r="F15" s="502"/>
      <c r="G15" s="489">
        <f t="shared" si="18"/>
        <v>0</v>
      </c>
      <c r="H15" s="502"/>
      <c r="I15" s="502"/>
      <c r="J15" s="502"/>
      <c r="K15" s="502"/>
      <c r="L15" s="502"/>
      <c r="M15" s="502"/>
      <c r="N15" s="496">
        <f t="shared" si="26"/>
        <v>0</v>
      </c>
      <c r="O15" s="502"/>
      <c r="P15" s="502"/>
      <c r="Q15" s="502"/>
      <c r="R15" s="502"/>
      <c r="S15" s="502"/>
      <c r="T15" s="502"/>
      <c r="U15" s="489">
        <f t="shared" si="19"/>
        <v>0</v>
      </c>
      <c r="V15" s="502"/>
      <c r="W15" s="502"/>
      <c r="X15" s="502"/>
      <c r="Y15" s="502"/>
      <c r="Z15" s="502"/>
      <c r="AA15" s="502"/>
      <c r="AB15" s="496">
        <f t="shared" si="27"/>
        <v>0</v>
      </c>
      <c r="AC15" s="502"/>
      <c r="AD15" s="502"/>
      <c r="AE15" s="490"/>
      <c r="AF15" s="502"/>
      <c r="AG15" s="502"/>
      <c r="AH15" s="502"/>
      <c r="AI15" s="502"/>
      <c r="AJ15" s="489">
        <f t="shared" si="45"/>
        <v>0</v>
      </c>
      <c r="AK15" s="502"/>
      <c r="AL15" s="502"/>
      <c r="AM15" s="502"/>
      <c r="AN15" s="502"/>
      <c r="AO15" s="502"/>
      <c r="AP15" s="502"/>
      <c r="AQ15" s="496">
        <f t="shared" si="46"/>
        <v>0</v>
      </c>
      <c r="AR15" s="502"/>
      <c r="AS15" s="502"/>
      <c r="AU15" s="502"/>
      <c r="AV15" s="502"/>
      <c r="AW15" s="502"/>
      <c r="AX15" s="502"/>
      <c r="AY15" s="489">
        <f t="shared" si="47"/>
        <v>0</v>
      </c>
      <c r="AZ15" s="502"/>
      <c r="BA15" s="502"/>
      <c r="BB15" s="502"/>
      <c r="BC15" s="502"/>
      <c r="BD15" s="502"/>
      <c r="BE15" s="502"/>
      <c r="BF15" s="496">
        <f t="shared" si="48"/>
        <v>0</v>
      </c>
      <c r="BG15" s="502"/>
      <c r="BH15" s="502"/>
      <c r="BJ15" s="502"/>
      <c r="BK15" s="502"/>
      <c r="BL15" s="502"/>
      <c r="BM15" s="502"/>
      <c r="BN15" s="489">
        <f t="shared" si="49"/>
        <v>0</v>
      </c>
      <c r="BO15" s="502"/>
      <c r="BP15" s="502"/>
      <c r="BQ15" s="502"/>
      <c r="BR15" s="502"/>
      <c r="BS15" s="502"/>
      <c r="BT15" s="502"/>
      <c r="BU15" s="496">
        <f t="shared" si="50"/>
        <v>0</v>
      </c>
      <c r="BV15" s="502"/>
      <c r="BW15" s="502"/>
      <c r="BY15" s="502"/>
      <c r="BZ15" s="502"/>
      <c r="CA15" s="502"/>
      <c r="CB15" s="502"/>
      <c r="CC15" s="489">
        <f t="shared" si="51"/>
        <v>0</v>
      </c>
      <c r="CD15" s="502"/>
      <c r="CE15" s="502"/>
      <c r="CF15" s="502"/>
      <c r="CG15" s="502"/>
      <c r="CH15" s="502"/>
      <c r="CI15" s="502"/>
      <c r="CJ15" s="496">
        <f t="shared" si="52"/>
        <v>0</v>
      </c>
      <c r="CK15" s="502"/>
      <c r="CL15" s="502"/>
      <c r="CN15" s="502"/>
      <c r="CO15" s="502"/>
      <c r="CP15" s="502"/>
      <c r="CQ15" s="502"/>
      <c r="CR15" s="489">
        <f t="shared" si="53"/>
        <v>0</v>
      </c>
      <c r="CS15" s="502"/>
      <c r="CT15" s="502"/>
      <c r="CU15" s="502"/>
      <c r="CV15" s="502"/>
      <c r="CW15" s="502"/>
      <c r="CX15" s="502"/>
      <c r="CY15" s="496">
        <f t="shared" si="54"/>
        <v>0</v>
      </c>
      <c r="CZ15" s="502"/>
      <c r="DA15" s="502"/>
      <c r="DC15" s="502"/>
      <c r="DD15" s="502"/>
      <c r="DE15" s="502"/>
      <c r="DF15" s="502"/>
      <c r="DG15" s="489">
        <f t="shared" si="55"/>
        <v>0</v>
      </c>
      <c r="DH15" s="502"/>
      <c r="DI15" s="502"/>
      <c r="DJ15" s="502"/>
      <c r="DK15" s="502"/>
      <c r="DL15" s="502"/>
      <c r="DM15" s="502"/>
      <c r="DN15" s="496">
        <f t="shared" si="56"/>
        <v>0</v>
      </c>
      <c r="DO15" s="502"/>
      <c r="DP15" s="502"/>
      <c r="DQ15" s="502"/>
      <c r="DR15" s="502"/>
      <c r="DS15" s="502"/>
      <c r="DT15" s="489" t="e">
        <f>#REF!+DQ15-DR15+DS15</f>
        <v>#REF!</v>
      </c>
      <c r="DU15" s="502"/>
      <c r="DV15" s="502"/>
      <c r="DW15" s="502"/>
      <c r="DX15" s="502"/>
      <c r="DY15" s="502"/>
      <c r="DZ15" s="502"/>
      <c r="EA15" s="496">
        <f t="shared" si="57"/>
        <v>0</v>
      </c>
      <c r="EB15" s="502"/>
      <c r="EC15" s="502"/>
      <c r="ED15" s="502"/>
      <c r="EE15" s="502"/>
      <c r="EF15" s="502"/>
      <c r="EG15" s="489" t="e">
        <f>#REF!+ED15-EE15+EF15</f>
        <v>#REF!</v>
      </c>
      <c r="EH15" s="502"/>
      <c r="EI15" s="502"/>
      <c r="EJ15" s="502"/>
      <c r="EK15" s="502"/>
      <c r="EL15" s="502"/>
      <c r="EM15" s="502"/>
      <c r="EN15" s="496">
        <f t="shared" si="58"/>
        <v>0</v>
      </c>
      <c r="EO15" s="502"/>
      <c r="EP15" s="502"/>
    </row>
    <row r="16" spans="1:146" s="491" customFormat="1" ht="30" outlineLevel="1" x14ac:dyDescent="0.2">
      <c r="A16" s="487" t="s">
        <v>243</v>
      </c>
      <c r="B16" s="488" t="s">
        <v>325</v>
      </c>
      <c r="C16" s="489">
        <f>SUM(C17:C22)</f>
        <v>0</v>
      </c>
      <c r="D16" s="489">
        <f t="shared" ref="D16:AD16" si="59">SUM(D17:D22)</f>
        <v>0</v>
      </c>
      <c r="E16" s="489">
        <f t="shared" si="59"/>
        <v>0</v>
      </c>
      <c r="F16" s="489">
        <f t="shared" si="59"/>
        <v>0</v>
      </c>
      <c r="G16" s="489">
        <f t="shared" si="59"/>
        <v>0</v>
      </c>
      <c r="H16" s="489">
        <f t="shared" si="59"/>
        <v>0</v>
      </c>
      <c r="I16" s="489">
        <f t="shared" si="59"/>
        <v>0</v>
      </c>
      <c r="J16" s="489">
        <f t="shared" si="59"/>
        <v>0</v>
      </c>
      <c r="K16" s="489">
        <f t="shared" si="59"/>
        <v>0</v>
      </c>
      <c r="L16" s="489">
        <f t="shared" si="59"/>
        <v>0</v>
      </c>
      <c r="M16" s="489">
        <f t="shared" si="59"/>
        <v>0</v>
      </c>
      <c r="N16" s="489">
        <f t="shared" si="59"/>
        <v>0</v>
      </c>
      <c r="O16" s="489">
        <f t="shared" si="59"/>
        <v>0</v>
      </c>
      <c r="P16" s="489">
        <f t="shared" si="59"/>
        <v>0</v>
      </c>
      <c r="Q16" s="489">
        <f t="shared" si="59"/>
        <v>0</v>
      </c>
      <c r="R16" s="489">
        <f t="shared" si="59"/>
        <v>0</v>
      </c>
      <c r="S16" s="489">
        <f t="shared" si="59"/>
        <v>0</v>
      </c>
      <c r="T16" s="489">
        <f t="shared" si="59"/>
        <v>0</v>
      </c>
      <c r="U16" s="489">
        <f t="shared" si="59"/>
        <v>0</v>
      </c>
      <c r="V16" s="489">
        <f t="shared" si="59"/>
        <v>0</v>
      </c>
      <c r="W16" s="489">
        <f t="shared" si="59"/>
        <v>0</v>
      </c>
      <c r="X16" s="489">
        <f t="shared" si="59"/>
        <v>0</v>
      </c>
      <c r="Y16" s="489">
        <f t="shared" si="59"/>
        <v>0</v>
      </c>
      <c r="Z16" s="489">
        <f t="shared" si="59"/>
        <v>0</v>
      </c>
      <c r="AA16" s="489">
        <f t="shared" si="59"/>
        <v>0</v>
      </c>
      <c r="AB16" s="489">
        <f t="shared" si="59"/>
        <v>0</v>
      </c>
      <c r="AC16" s="489">
        <f t="shared" si="59"/>
        <v>0</v>
      </c>
      <c r="AD16" s="489">
        <f t="shared" si="59"/>
        <v>0</v>
      </c>
      <c r="AE16" s="490"/>
      <c r="AF16" s="489">
        <f t="shared" ref="AF16:AS16" si="60">SUM(AF17:AF22)</f>
        <v>0</v>
      </c>
      <c r="AG16" s="489">
        <f t="shared" si="60"/>
        <v>0</v>
      </c>
      <c r="AH16" s="489">
        <f t="shared" si="60"/>
        <v>0</v>
      </c>
      <c r="AI16" s="489">
        <f t="shared" si="60"/>
        <v>0</v>
      </c>
      <c r="AJ16" s="489">
        <f t="shared" si="60"/>
        <v>0</v>
      </c>
      <c r="AK16" s="489">
        <f t="shared" si="60"/>
        <v>0</v>
      </c>
      <c r="AL16" s="489">
        <f t="shared" si="60"/>
        <v>0</v>
      </c>
      <c r="AM16" s="489">
        <f t="shared" si="60"/>
        <v>0</v>
      </c>
      <c r="AN16" s="489">
        <f t="shared" si="60"/>
        <v>0</v>
      </c>
      <c r="AO16" s="489">
        <f t="shared" si="60"/>
        <v>0</v>
      </c>
      <c r="AP16" s="489">
        <f t="shared" si="60"/>
        <v>0</v>
      </c>
      <c r="AQ16" s="489">
        <f t="shared" si="60"/>
        <v>0</v>
      </c>
      <c r="AR16" s="489">
        <f t="shared" si="60"/>
        <v>0</v>
      </c>
      <c r="AS16" s="489">
        <f t="shared" si="60"/>
        <v>0</v>
      </c>
      <c r="AU16" s="489">
        <f t="shared" ref="AU16:BH16" si="61">SUM(AU17:AU22)</f>
        <v>0</v>
      </c>
      <c r="AV16" s="489">
        <f t="shared" si="61"/>
        <v>0</v>
      </c>
      <c r="AW16" s="489">
        <f t="shared" si="61"/>
        <v>0</v>
      </c>
      <c r="AX16" s="489">
        <f t="shared" si="61"/>
        <v>0</v>
      </c>
      <c r="AY16" s="489">
        <f t="shared" si="61"/>
        <v>0</v>
      </c>
      <c r="AZ16" s="489">
        <f t="shared" si="61"/>
        <v>0</v>
      </c>
      <c r="BA16" s="489">
        <f t="shared" si="61"/>
        <v>0</v>
      </c>
      <c r="BB16" s="489">
        <f t="shared" si="61"/>
        <v>0</v>
      </c>
      <c r="BC16" s="489">
        <f t="shared" si="61"/>
        <v>0</v>
      </c>
      <c r="BD16" s="489">
        <f t="shared" si="61"/>
        <v>0</v>
      </c>
      <c r="BE16" s="489">
        <f t="shared" si="61"/>
        <v>0</v>
      </c>
      <c r="BF16" s="489">
        <f t="shared" si="61"/>
        <v>0</v>
      </c>
      <c r="BG16" s="489">
        <f t="shared" si="61"/>
        <v>0</v>
      </c>
      <c r="BH16" s="489">
        <f t="shared" si="61"/>
        <v>0</v>
      </c>
      <c r="BJ16" s="489">
        <f t="shared" ref="BJ16:BW16" si="62">SUM(BJ17:BJ22)</f>
        <v>0</v>
      </c>
      <c r="BK16" s="489">
        <f t="shared" si="62"/>
        <v>0</v>
      </c>
      <c r="BL16" s="489">
        <f t="shared" si="62"/>
        <v>0</v>
      </c>
      <c r="BM16" s="489">
        <f t="shared" si="62"/>
        <v>0</v>
      </c>
      <c r="BN16" s="489">
        <f t="shared" si="62"/>
        <v>0</v>
      </c>
      <c r="BO16" s="489">
        <f t="shared" si="62"/>
        <v>0</v>
      </c>
      <c r="BP16" s="489">
        <f t="shared" si="62"/>
        <v>0</v>
      </c>
      <c r="BQ16" s="489">
        <f t="shared" si="62"/>
        <v>0</v>
      </c>
      <c r="BR16" s="489">
        <f t="shared" si="62"/>
        <v>0</v>
      </c>
      <c r="BS16" s="489">
        <f t="shared" si="62"/>
        <v>0</v>
      </c>
      <c r="BT16" s="489">
        <f t="shared" si="62"/>
        <v>0</v>
      </c>
      <c r="BU16" s="489">
        <f t="shared" si="62"/>
        <v>0</v>
      </c>
      <c r="BV16" s="489">
        <f t="shared" si="62"/>
        <v>0</v>
      </c>
      <c r="BW16" s="489">
        <f t="shared" si="62"/>
        <v>0</v>
      </c>
      <c r="BY16" s="489">
        <f t="shared" ref="BY16:CL16" si="63">SUM(BY17:BY22)</f>
        <v>0</v>
      </c>
      <c r="BZ16" s="489">
        <f t="shared" si="63"/>
        <v>0</v>
      </c>
      <c r="CA16" s="489">
        <f t="shared" si="63"/>
        <v>0</v>
      </c>
      <c r="CB16" s="489">
        <f t="shared" si="63"/>
        <v>0</v>
      </c>
      <c r="CC16" s="489">
        <f t="shared" si="63"/>
        <v>0</v>
      </c>
      <c r="CD16" s="489">
        <f t="shared" si="63"/>
        <v>0</v>
      </c>
      <c r="CE16" s="489">
        <f t="shared" si="63"/>
        <v>0</v>
      </c>
      <c r="CF16" s="489">
        <f t="shared" si="63"/>
        <v>0</v>
      </c>
      <c r="CG16" s="489">
        <f t="shared" si="63"/>
        <v>0</v>
      </c>
      <c r="CH16" s="489">
        <f t="shared" si="63"/>
        <v>0</v>
      </c>
      <c r="CI16" s="489">
        <f t="shared" si="63"/>
        <v>0</v>
      </c>
      <c r="CJ16" s="489">
        <f t="shared" si="63"/>
        <v>0</v>
      </c>
      <c r="CK16" s="489">
        <f t="shared" si="63"/>
        <v>0</v>
      </c>
      <c r="CL16" s="489">
        <f t="shared" si="63"/>
        <v>0</v>
      </c>
      <c r="CN16" s="489">
        <f t="shared" ref="CN16:DA16" si="64">SUM(CN17:CN22)</f>
        <v>0</v>
      </c>
      <c r="CO16" s="489">
        <f t="shared" si="64"/>
        <v>0</v>
      </c>
      <c r="CP16" s="489">
        <f t="shared" si="64"/>
        <v>0</v>
      </c>
      <c r="CQ16" s="489">
        <f t="shared" si="64"/>
        <v>0</v>
      </c>
      <c r="CR16" s="489">
        <f t="shared" si="64"/>
        <v>0</v>
      </c>
      <c r="CS16" s="489">
        <f t="shared" si="64"/>
        <v>0</v>
      </c>
      <c r="CT16" s="489">
        <f t="shared" si="64"/>
        <v>0</v>
      </c>
      <c r="CU16" s="489">
        <f t="shared" si="64"/>
        <v>0</v>
      </c>
      <c r="CV16" s="489">
        <f t="shared" si="64"/>
        <v>0</v>
      </c>
      <c r="CW16" s="489">
        <f t="shared" si="64"/>
        <v>0</v>
      </c>
      <c r="CX16" s="489">
        <f t="shared" si="64"/>
        <v>0</v>
      </c>
      <c r="CY16" s="489">
        <f t="shared" si="64"/>
        <v>0</v>
      </c>
      <c r="CZ16" s="489">
        <f t="shared" si="64"/>
        <v>0</v>
      </c>
      <c r="DA16" s="489">
        <f t="shared" si="64"/>
        <v>0</v>
      </c>
      <c r="DC16" s="489">
        <f t="shared" ref="DC16:DP16" si="65">SUM(DC17:DC22)</f>
        <v>0</v>
      </c>
      <c r="DD16" s="489">
        <f t="shared" si="65"/>
        <v>0</v>
      </c>
      <c r="DE16" s="489">
        <f t="shared" si="65"/>
        <v>0</v>
      </c>
      <c r="DF16" s="489">
        <f t="shared" si="65"/>
        <v>0</v>
      </c>
      <c r="DG16" s="489">
        <f t="shared" si="65"/>
        <v>0</v>
      </c>
      <c r="DH16" s="489">
        <f t="shared" si="65"/>
        <v>0</v>
      </c>
      <c r="DI16" s="489">
        <f t="shared" si="65"/>
        <v>0</v>
      </c>
      <c r="DJ16" s="489">
        <f t="shared" si="65"/>
        <v>0</v>
      </c>
      <c r="DK16" s="489">
        <f t="shared" si="65"/>
        <v>0</v>
      </c>
      <c r="DL16" s="489">
        <f t="shared" si="65"/>
        <v>0</v>
      </c>
      <c r="DM16" s="489">
        <f t="shared" si="65"/>
        <v>0</v>
      </c>
      <c r="DN16" s="489">
        <f t="shared" si="65"/>
        <v>0</v>
      </c>
      <c r="DO16" s="489">
        <f t="shared" si="65"/>
        <v>0</v>
      </c>
      <c r="DP16" s="489">
        <f t="shared" si="65"/>
        <v>0</v>
      </c>
      <c r="DQ16" s="489">
        <f t="shared" ref="DQ16:EC16" si="66">SUM(DQ17:DQ22)</f>
        <v>0</v>
      </c>
      <c r="DR16" s="489">
        <f t="shared" si="66"/>
        <v>0</v>
      </c>
      <c r="DS16" s="489">
        <f t="shared" si="66"/>
        <v>0</v>
      </c>
      <c r="DT16" s="489" t="e">
        <f t="shared" si="66"/>
        <v>#REF!</v>
      </c>
      <c r="DU16" s="489">
        <f t="shared" si="66"/>
        <v>0</v>
      </c>
      <c r="DV16" s="489">
        <f t="shared" si="66"/>
        <v>0</v>
      </c>
      <c r="DW16" s="489">
        <f t="shared" si="66"/>
        <v>0</v>
      </c>
      <c r="DX16" s="489">
        <f t="shared" si="66"/>
        <v>0</v>
      </c>
      <c r="DY16" s="489">
        <f t="shared" si="66"/>
        <v>0</v>
      </c>
      <c r="DZ16" s="489">
        <f t="shared" si="66"/>
        <v>0</v>
      </c>
      <c r="EA16" s="489">
        <f t="shared" si="66"/>
        <v>0</v>
      </c>
      <c r="EB16" s="489">
        <f t="shared" si="66"/>
        <v>0</v>
      </c>
      <c r="EC16" s="489">
        <f t="shared" si="66"/>
        <v>0</v>
      </c>
      <c r="ED16" s="489">
        <f t="shared" ref="ED16:EP16" si="67">SUM(ED17:ED22)</f>
        <v>0</v>
      </c>
      <c r="EE16" s="489">
        <f t="shared" si="67"/>
        <v>0</v>
      </c>
      <c r="EF16" s="489">
        <f t="shared" si="67"/>
        <v>0</v>
      </c>
      <c r="EG16" s="489" t="e">
        <f t="shared" si="67"/>
        <v>#REF!</v>
      </c>
      <c r="EH16" s="489">
        <f t="shared" si="67"/>
        <v>0</v>
      </c>
      <c r="EI16" s="489">
        <f t="shared" si="67"/>
        <v>0</v>
      </c>
      <c r="EJ16" s="489">
        <f t="shared" si="67"/>
        <v>0</v>
      </c>
      <c r="EK16" s="489">
        <f t="shared" si="67"/>
        <v>0</v>
      </c>
      <c r="EL16" s="489">
        <f t="shared" si="67"/>
        <v>0</v>
      </c>
      <c r="EM16" s="489">
        <f t="shared" si="67"/>
        <v>0</v>
      </c>
      <c r="EN16" s="489">
        <f t="shared" si="67"/>
        <v>0</v>
      </c>
      <c r="EO16" s="489">
        <f t="shared" si="67"/>
        <v>0</v>
      </c>
      <c r="EP16" s="489">
        <f t="shared" si="67"/>
        <v>0</v>
      </c>
    </row>
    <row r="17" spans="1:146" s="491" customFormat="1" outlineLevel="1" x14ac:dyDescent="0.2">
      <c r="A17" s="499" t="s">
        <v>2</v>
      </c>
      <c r="B17" s="500" t="s">
        <v>326</v>
      </c>
      <c r="C17" s="501"/>
      <c r="D17" s="502"/>
      <c r="E17" s="502"/>
      <c r="F17" s="502"/>
      <c r="G17" s="489">
        <f t="shared" si="18"/>
        <v>0</v>
      </c>
      <c r="H17" s="502"/>
      <c r="I17" s="502"/>
      <c r="J17" s="502"/>
      <c r="K17" s="502"/>
      <c r="L17" s="502"/>
      <c r="M17" s="502"/>
      <c r="N17" s="496">
        <f t="shared" si="26"/>
        <v>0</v>
      </c>
      <c r="O17" s="502"/>
      <c r="P17" s="502"/>
      <c r="Q17" s="502"/>
      <c r="R17" s="502"/>
      <c r="S17" s="502"/>
      <c r="T17" s="502"/>
      <c r="U17" s="489">
        <f t="shared" si="19"/>
        <v>0</v>
      </c>
      <c r="V17" s="502"/>
      <c r="W17" s="502"/>
      <c r="X17" s="502"/>
      <c r="Y17" s="502"/>
      <c r="Z17" s="502"/>
      <c r="AA17" s="502"/>
      <c r="AB17" s="496">
        <f t="shared" si="27"/>
        <v>0</v>
      </c>
      <c r="AC17" s="502"/>
      <c r="AD17" s="502"/>
      <c r="AE17" s="490"/>
      <c r="AF17" s="502"/>
      <c r="AG17" s="502"/>
      <c r="AH17" s="502"/>
      <c r="AI17" s="502"/>
      <c r="AJ17" s="489">
        <f t="shared" ref="AJ17:AJ22" si="68">AF17+AG17-AH17+AI17</f>
        <v>0</v>
      </c>
      <c r="AK17" s="502"/>
      <c r="AL17" s="502"/>
      <c r="AM17" s="502"/>
      <c r="AN17" s="502"/>
      <c r="AO17" s="502"/>
      <c r="AP17" s="502"/>
      <c r="AQ17" s="496">
        <f t="shared" ref="AQ17:AQ22" si="69">AK17+AL17-AM17+AN17-AO17+AP17</f>
        <v>0</v>
      </c>
      <c r="AR17" s="502"/>
      <c r="AS17" s="502"/>
      <c r="AU17" s="502"/>
      <c r="AV17" s="502"/>
      <c r="AW17" s="502"/>
      <c r="AX17" s="502"/>
      <c r="AY17" s="489">
        <f t="shared" ref="AY17:AY22" si="70">AU17+AV17-AW17+AX17</f>
        <v>0</v>
      </c>
      <c r="AZ17" s="502"/>
      <c r="BA17" s="502"/>
      <c r="BB17" s="502"/>
      <c r="BC17" s="502"/>
      <c r="BD17" s="502"/>
      <c r="BE17" s="502"/>
      <c r="BF17" s="496">
        <f t="shared" ref="BF17:BF22" si="71">AZ17+BA17-BB17+BC17-BD17+BE17</f>
        <v>0</v>
      </c>
      <c r="BG17" s="502"/>
      <c r="BH17" s="502"/>
      <c r="BJ17" s="502"/>
      <c r="BK17" s="502"/>
      <c r="BL17" s="502"/>
      <c r="BM17" s="502"/>
      <c r="BN17" s="489">
        <f t="shared" ref="BN17:BN22" si="72">BJ17+BK17-BL17+BM17</f>
        <v>0</v>
      </c>
      <c r="BO17" s="502"/>
      <c r="BP17" s="502"/>
      <c r="BQ17" s="502"/>
      <c r="BR17" s="502"/>
      <c r="BS17" s="502"/>
      <c r="BT17" s="502"/>
      <c r="BU17" s="496">
        <f t="shared" ref="BU17:BU22" si="73">BO17+BP17-BQ17+BR17-BS17+BT17</f>
        <v>0</v>
      </c>
      <c r="BV17" s="502"/>
      <c r="BW17" s="502"/>
      <c r="BY17" s="502"/>
      <c r="BZ17" s="502"/>
      <c r="CA17" s="502"/>
      <c r="CB17" s="502"/>
      <c r="CC17" s="489">
        <f t="shared" ref="CC17:CC22" si="74">BY17+BZ17-CA17+CB17</f>
        <v>0</v>
      </c>
      <c r="CD17" s="502"/>
      <c r="CE17" s="502"/>
      <c r="CF17" s="502"/>
      <c r="CG17" s="502"/>
      <c r="CH17" s="502"/>
      <c r="CI17" s="502"/>
      <c r="CJ17" s="496">
        <f t="shared" ref="CJ17:CJ22" si="75">CD17+CE17-CF17+CG17-CH17+CI17</f>
        <v>0</v>
      </c>
      <c r="CK17" s="502"/>
      <c r="CL17" s="502"/>
      <c r="CN17" s="502"/>
      <c r="CO17" s="502"/>
      <c r="CP17" s="502"/>
      <c r="CQ17" s="502"/>
      <c r="CR17" s="489">
        <f t="shared" ref="CR17:CR22" si="76">CN17+CO17-CP17+CQ17</f>
        <v>0</v>
      </c>
      <c r="CS17" s="502"/>
      <c r="CT17" s="502"/>
      <c r="CU17" s="502"/>
      <c r="CV17" s="502"/>
      <c r="CW17" s="502"/>
      <c r="CX17" s="502"/>
      <c r="CY17" s="496">
        <f t="shared" ref="CY17:CY22" si="77">CS17+CT17-CU17+CV17-CW17+CX17</f>
        <v>0</v>
      </c>
      <c r="CZ17" s="502"/>
      <c r="DA17" s="502"/>
      <c r="DC17" s="502"/>
      <c r="DD17" s="502"/>
      <c r="DE17" s="502"/>
      <c r="DF17" s="502"/>
      <c r="DG17" s="489">
        <f t="shared" ref="DG17:DG22" si="78">DC17+DD17-DE17+DF17</f>
        <v>0</v>
      </c>
      <c r="DH17" s="502"/>
      <c r="DI17" s="502"/>
      <c r="DJ17" s="502"/>
      <c r="DK17" s="502"/>
      <c r="DL17" s="502"/>
      <c r="DM17" s="502"/>
      <c r="DN17" s="496">
        <f t="shared" ref="DN17:DN22" si="79">DH17+DI17-DJ17+DK17-DL17+DM17</f>
        <v>0</v>
      </c>
      <c r="DO17" s="502"/>
      <c r="DP17" s="502"/>
      <c r="DQ17" s="502"/>
      <c r="DR17" s="502"/>
      <c r="DS17" s="502"/>
      <c r="DT17" s="489" t="e">
        <f>#REF!+DQ17-DR17+DS17</f>
        <v>#REF!</v>
      </c>
      <c r="DU17" s="502"/>
      <c r="DV17" s="502"/>
      <c r="DW17" s="502"/>
      <c r="DX17" s="502"/>
      <c r="DY17" s="502"/>
      <c r="DZ17" s="502"/>
      <c r="EA17" s="496">
        <f t="shared" ref="EA17:EA22" si="80">DU17+DV17-DW17+DX17-DY17+DZ17</f>
        <v>0</v>
      </c>
      <c r="EB17" s="502"/>
      <c r="EC17" s="502"/>
      <c r="ED17" s="502"/>
      <c r="EE17" s="502"/>
      <c r="EF17" s="502"/>
      <c r="EG17" s="489" t="e">
        <f>#REF!+ED17-EE17+EF17</f>
        <v>#REF!</v>
      </c>
      <c r="EH17" s="502"/>
      <c r="EI17" s="502"/>
      <c r="EJ17" s="502"/>
      <c r="EK17" s="502"/>
      <c r="EL17" s="502"/>
      <c r="EM17" s="502"/>
      <c r="EN17" s="496">
        <f t="shared" ref="EN17:EN22" si="81">EH17+EI17-EJ17+EK17-EL17+EM17</f>
        <v>0</v>
      </c>
      <c r="EO17" s="502"/>
      <c r="EP17" s="502"/>
    </row>
    <row r="18" spans="1:146" s="491" customFormat="1" outlineLevel="1" x14ac:dyDescent="0.2">
      <c r="A18" s="499" t="s">
        <v>3</v>
      </c>
      <c r="B18" s="500" t="s">
        <v>327</v>
      </c>
      <c r="C18" s="501"/>
      <c r="D18" s="502"/>
      <c r="E18" s="502"/>
      <c r="F18" s="502"/>
      <c r="G18" s="489">
        <f t="shared" si="18"/>
        <v>0</v>
      </c>
      <c r="H18" s="502"/>
      <c r="I18" s="502"/>
      <c r="J18" s="502"/>
      <c r="K18" s="502"/>
      <c r="L18" s="502"/>
      <c r="M18" s="502"/>
      <c r="N18" s="496">
        <f t="shared" si="26"/>
        <v>0</v>
      </c>
      <c r="O18" s="502"/>
      <c r="P18" s="502"/>
      <c r="Q18" s="502"/>
      <c r="R18" s="502"/>
      <c r="S18" s="502"/>
      <c r="T18" s="502"/>
      <c r="U18" s="489">
        <f t="shared" si="19"/>
        <v>0</v>
      </c>
      <c r="V18" s="502"/>
      <c r="W18" s="502"/>
      <c r="X18" s="502"/>
      <c r="Y18" s="502"/>
      <c r="Z18" s="502"/>
      <c r="AA18" s="502"/>
      <c r="AB18" s="496">
        <f t="shared" si="27"/>
        <v>0</v>
      </c>
      <c r="AC18" s="502"/>
      <c r="AD18" s="502"/>
      <c r="AE18" s="490"/>
      <c r="AF18" s="502"/>
      <c r="AG18" s="502"/>
      <c r="AH18" s="502"/>
      <c r="AI18" s="502"/>
      <c r="AJ18" s="489">
        <f t="shared" si="68"/>
        <v>0</v>
      </c>
      <c r="AK18" s="502"/>
      <c r="AL18" s="502"/>
      <c r="AM18" s="502"/>
      <c r="AN18" s="502"/>
      <c r="AO18" s="502"/>
      <c r="AP18" s="502"/>
      <c r="AQ18" s="496">
        <f t="shared" si="69"/>
        <v>0</v>
      </c>
      <c r="AR18" s="502"/>
      <c r="AS18" s="502"/>
      <c r="AU18" s="502"/>
      <c r="AV18" s="502"/>
      <c r="AW18" s="502"/>
      <c r="AX18" s="502"/>
      <c r="AY18" s="489">
        <f t="shared" si="70"/>
        <v>0</v>
      </c>
      <c r="AZ18" s="502"/>
      <c r="BA18" s="502"/>
      <c r="BB18" s="502"/>
      <c r="BC18" s="502"/>
      <c r="BD18" s="502"/>
      <c r="BE18" s="502"/>
      <c r="BF18" s="496">
        <f t="shared" si="71"/>
        <v>0</v>
      </c>
      <c r="BG18" s="502"/>
      <c r="BH18" s="502"/>
      <c r="BJ18" s="502"/>
      <c r="BK18" s="502"/>
      <c r="BL18" s="502"/>
      <c r="BM18" s="502"/>
      <c r="BN18" s="489">
        <f t="shared" si="72"/>
        <v>0</v>
      </c>
      <c r="BO18" s="502"/>
      <c r="BP18" s="502"/>
      <c r="BQ18" s="502"/>
      <c r="BR18" s="502"/>
      <c r="BS18" s="502"/>
      <c r="BT18" s="502"/>
      <c r="BU18" s="496">
        <f t="shared" si="73"/>
        <v>0</v>
      </c>
      <c r="BV18" s="502"/>
      <c r="BW18" s="502"/>
      <c r="BY18" s="502"/>
      <c r="BZ18" s="502"/>
      <c r="CA18" s="502"/>
      <c r="CB18" s="502"/>
      <c r="CC18" s="489">
        <f t="shared" si="74"/>
        <v>0</v>
      </c>
      <c r="CD18" s="502"/>
      <c r="CE18" s="502"/>
      <c r="CF18" s="502"/>
      <c r="CG18" s="502"/>
      <c r="CH18" s="502"/>
      <c r="CI18" s="502"/>
      <c r="CJ18" s="496">
        <f t="shared" si="75"/>
        <v>0</v>
      </c>
      <c r="CK18" s="502"/>
      <c r="CL18" s="502"/>
      <c r="CN18" s="502"/>
      <c r="CO18" s="502"/>
      <c r="CP18" s="502"/>
      <c r="CQ18" s="502"/>
      <c r="CR18" s="489">
        <f t="shared" si="76"/>
        <v>0</v>
      </c>
      <c r="CS18" s="502"/>
      <c r="CT18" s="502"/>
      <c r="CU18" s="502"/>
      <c r="CV18" s="502"/>
      <c r="CW18" s="502"/>
      <c r="CX18" s="502"/>
      <c r="CY18" s="496">
        <f t="shared" si="77"/>
        <v>0</v>
      </c>
      <c r="CZ18" s="502"/>
      <c r="DA18" s="502"/>
      <c r="DC18" s="502"/>
      <c r="DD18" s="502"/>
      <c r="DE18" s="502"/>
      <c r="DF18" s="502"/>
      <c r="DG18" s="489">
        <f t="shared" si="78"/>
        <v>0</v>
      </c>
      <c r="DH18" s="502"/>
      <c r="DI18" s="502"/>
      <c r="DJ18" s="502"/>
      <c r="DK18" s="502"/>
      <c r="DL18" s="502"/>
      <c r="DM18" s="502"/>
      <c r="DN18" s="496">
        <f t="shared" si="79"/>
        <v>0</v>
      </c>
      <c r="DO18" s="502"/>
      <c r="DP18" s="502"/>
      <c r="DQ18" s="502"/>
      <c r="DR18" s="502"/>
      <c r="DS18" s="502"/>
      <c r="DT18" s="489" t="e">
        <f>#REF!+DQ18-DR18+DS18</f>
        <v>#REF!</v>
      </c>
      <c r="DU18" s="502"/>
      <c r="DV18" s="502"/>
      <c r="DW18" s="502"/>
      <c r="DX18" s="502"/>
      <c r="DY18" s="502"/>
      <c r="DZ18" s="502"/>
      <c r="EA18" s="496">
        <f t="shared" si="80"/>
        <v>0</v>
      </c>
      <c r="EB18" s="502"/>
      <c r="EC18" s="502"/>
      <c r="ED18" s="502"/>
      <c r="EE18" s="502"/>
      <c r="EF18" s="502"/>
      <c r="EG18" s="489" t="e">
        <f>#REF!+ED18-EE18+EF18</f>
        <v>#REF!</v>
      </c>
      <c r="EH18" s="502"/>
      <c r="EI18" s="502"/>
      <c r="EJ18" s="502"/>
      <c r="EK18" s="502"/>
      <c r="EL18" s="502"/>
      <c r="EM18" s="502"/>
      <c r="EN18" s="496">
        <f t="shared" si="81"/>
        <v>0</v>
      </c>
      <c r="EO18" s="502"/>
      <c r="EP18" s="502"/>
    </row>
    <row r="19" spans="1:146" s="491" customFormat="1" outlineLevel="1" x14ac:dyDescent="0.2">
      <c r="A19" s="499" t="s">
        <v>4</v>
      </c>
      <c r="B19" s="500" t="s">
        <v>328</v>
      </c>
      <c r="C19" s="501"/>
      <c r="D19" s="502"/>
      <c r="E19" s="502"/>
      <c r="F19" s="502"/>
      <c r="G19" s="489">
        <f t="shared" si="18"/>
        <v>0</v>
      </c>
      <c r="H19" s="502"/>
      <c r="I19" s="502"/>
      <c r="J19" s="502"/>
      <c r="K19" s="502"/>
      <c r="L19" s="502"/>
      <c r="M19" s="502"/>
      <c r="N19" s="496">
        <f t="shared" si="26"/>
        <v>0</v>
      </c>
      <c r="O19" s="502"/>
      <c r="P19" s="502"/>
      <c r="Q19" s="502"/>
      <c r="R19" s="502"/>
      <c r="S19" s="502"/>
      <c r="T19" s="502"/>
      <c r="U19" s="489">
        <f t="shared" si="19"/>
        <v>0</v>
      </c>
      <c r="V19" s="502"/>
      <c r="W19" s="502"/>
      <c r="X19" s="502"/>
      <c r="Y19" s="502"/>
      <c r="Z19" s="502"/>
      <c r="AA19" s="502"/>
      <c r="AB19" s="496">
        <f t="shared" si="27"/>
        <v>0</v>
      </c>
      <c r="AC19" s="502"/>
      <c r="AD19" s="502"/>
      <c r="AE19" s="490"/>
      <c r="AF19" s="502"/>
      <c r="AG19" s="502"/>
      <c r="AH19" s="502"/>
      <c r="AI19" s="502"/>
      <c r="AJ19" s="489">
        <f t="shared" si="68"/>
        <v>0</v>
      </c>
      <c r="AK19" s="502"/>
      <c r="AL19" s="502"/>
      <c r="AM19" s="502"/>
      <c r="AN19" s="502"/>
      <c r="AO19" s="502"/>
      <c r="AP19" s="502"/>
      <c r="AQ19" s="496">
        <f t="shared" si="69"/>
        <v>0</v>
      </c>
      <c r="AR19" s="502"/>
      <c r="AS19" s="502"/>
      <c r="AU19" s="502"/>
      <c r="AV19" s="502"/>
      <c r="AW19" s="502"/>
      <c r="AX19" s="502"/>
      <c r="AY19" s="489">
        <f t="shared" si="70"/>
        <v>0</v>
      </c>
      <c r="AZ19" s="502"/>
      <c r="BA19" s="502"/>
      <c r="BB19" s="502"/>
      <c r="BC19" s="502"/>
      <c r="BD19" s="502"/>
      <c r="BE19" s="502"/>
      <c r="BF19" s="496">
        <f t="shared" si="71"/>
        <v>0</v>
      </c>
      <c r="BG19" s="502"/>
      <c r="BH19" s="502"/>
      <c r="BJ19" s="502"/>
      <c r="BK19" s="502"/>
      <c r="BL19" s="502"/>
      <c r="BM19" s="502"/>
      <c r="BN19" s="489">
        <f t="shared" si="72"/>
        <v>0</v>
      </c>
      <c r="BO19" s="502"/>
      <c r="BP19" s="502"/>
      <c r="BQ19" s="502"/>
      <c r="BR19" s="502"/>
      <c r="BS19" s="502"/>
      <c r="BT19" s="502"/>
      <c r="BU19" s="496">
        <f t="shared" si="73"/>
        <v>0</v>
      </c>
      <c r="BV19" s="502"/>
      <c r="BW19" s="502"/>
      <c r="BY19" s="502"/>
      <c r="BZ19" s="502"/>
      <c r="CA19" s="502"/>
      <c r="CB19" s="502"/>
      <c r="CC19" s="489">
        <f t="shared" si="74"/>
        <v>0</v>
      </c>
      <c r="CD19" s="502"/>
      <c r="CE19" s="502"/>
      <c r="CF19" s="502"/>
      <c r="CG19" s="502"/>
      <c r="CH19" s="502"/>
      <c r="CI19" s="502"/>
      <c r="CJ19" s="496">
        <f t="shared" si="75"/>
        <v>0</v>
      </c>
      <c r="CK19" s="502"/>
      <c r="CL19" s="502"/>
      <c r="CN19" s="502"/>
      <c r="CO19" s="502"/>
      <c r="CP19" s="502"/>
      <c r="CQ19" s="502"/>
      <c r="CR19" s="489">
        <f t="shared" si="76"/>
        <v>0</v>
      </c>
      <c r="CS19" s="502"/>
      <c r="CT19" s="502"/>
      <c r="CU19" s="502"/>
      <c r="CV19" s="502"/>
      <c r="CW19" s="502"/>
      <c r="CX19" s="502"/>
      <c r="CY19" s="496">
        <f t="shared" si="77"/>
        <v>0</v>
      </c>
      <c r="CZ19" s="502"/>
      <c r="DA19" s="502"/>
      <c r="DC19" s="502"/>
      <c r="DD19" s="502"/>
      <c r="DE19" s="502"/>
      <c r="DF19" s="502"/>
      <c r="DG19" s="489">
        <f t="shared" si="78"/>
        <v>0</v>
      </c>
      <c r="DH19" s="502"/>
      <c r="DI19" s="502"/>
      <c r="DJ19" s="502"/>
      <c r="DK19" s="502"/>
      <c r="DL19" s="502"/>
      <c r="DM19" s="502"/>
      <c r="DN19" s="496">
        <f t="shared" si="79"/>
        <v>0</v>
      </c>
      <c r="DO19" s="502"/>
      <c r="DP19" s="502"/>
      <c r="DQ19" s="502"/>
      <c r="DR19" s="502"/>
      <c r="DS19" s="502"/>
      <c r="DT19" s="489" t="e">
        <f>#REF!+DQ19-DR19+DS19</f>
        <v>#REF!</v>
      </c>
      <c r="DU19" s="502"/>
      <c r="DV19" s="502"/>
      <c r="DW19" s="502"/>
      <c r="DX19" s="502"/>
      <c r="DY19" s="502"/>
      <c r="DZ19" s="502"/>
      <c r="EA19" s="496">
        <f t="shared" si="80"/>
        <v>0</v>
      </c>
      <c r="EB19" s="502"/>
      <c r="EC19" s="502"/>
      <c r="ED19" s="502"/>
      <c r="EE19" s="502"/>
      <c r="EF19" s="502"/>
      <c r="EG19" s="489" t="e">
        <f>#REF!+ED19-EE19+EF19</f>
        <v>#REF!</v>
      </c>
      <c r="EH19" s="502"/>
      <c r="EI19" s="502"/>
      <c r="EJ19" s="502"/>
      <c r="EK19" s="502"/>
      <c r="EL19" s="502"/>
      <c r="EM19" s="502"/>
      <c r="EN19" s="496">
        <f t="shared" si="81"/>
        <v>0</v>
      </c>
      <c r="EO19" s="502"/>
      <c r="EP19" s="502"/>
    </row>
    <row r="20" spans="1:146" s="491" customFormat="1" ht="30" outlineLevel="1" x14ac:dyDescent="0.2">
      <c r="A20" s="499" t="s">
        <v>11</v>
      </c>
      <c r="B20" s="500" t="s">
        <v>329</v>
      </c>
      <c r="C20" s="501"/>
      <c r="D20" s="502"/>
      <c r="E20" s="502"/>
      <c r="F20" s="502"/>
      <c r="G20" s="489">
        <f t="shared" si="18"/>
        <v>0</v>
      </c>
      <c r="H20" s="502"/>
      <c r="I20" s="502"/>
      <c r="J20" s="502"/>
      <c r="K20" s="502"/>
      <c r="L20" s="502"/>
      <c r="M20" s="502"/>
      <c r="N20" s="496">
        <f t="shared" si="26"/>
        <v>0</v>
      </c>
      <c r="O20" s="502"/>
      <c r="P20" s="502"/>
      <c r="Q20" s="502"/>
      <c r="R20" s="502"/>
      <c r="S20" s="502"/>
      <c r="T20" s="502"/>
      <c r="U20" s="489">
        <f t="shared" si="19"/>
        <v>0</v>
      </c>
      <c r="V20" s="502"/>
      <c r="W20" s="502"/>
      <c r="X20" s="502"/>
      <c r="Y20" s="502"/>
      <c r="Z20" s="502"/>
      <c r="AA20" s="502"/>
      <c r="AB20" s="496">
        <f t="shared" si="27"/>
        <v>0</v>
      </c>
      <c r="AC20" s="502"/>
      <c r="AD20" s="502"/>
      <c r="AE20" s="490"/>
      <c r="AF20" s="502"/>
      <c r="AG20" s="502"/>
      <c r="AH20" s="502"/>
      <c r="AI20" s="502"/>
      <c r="AJ20" s="489">
        <f t="shared" si="68"/>
        <v>0</v>
      </c>
      <c r="AK20" s="502"/>
      <c r="AL20" s="502"/>
      <c r="AM20" s="502"/>
      <c r="AN20" s="502"/>
      <c r="AO20" s="502"/>
      <c r="AP20" s="502"/>
      <c r="AQ20" s="496">
        <f t="shared" si="69"/>
        <v>0</v>
      </c>
      <c r="AR20" s="502"/>
      <c r="AS20" s="502"/>
      <c r="AU20" s="502"/>
      <c r="AV20" s="502"/>
      <c r="AW20" s="502"/>
      <c r="AX20" s="502"/>
      <c r="AY20" s="489">
        <f t="shared" si="70"/>
        <v>0</v>
      </c>
      <c r="AZ20" s="502"/>
      <c r="BA20" s="502"/>
      <c r="BB20" s="502"/>
      <c r="BC20" s="502"/>
      <c r="BD20" s="502"/>
      <c r="BE20" s="502"/>
      <c r="BF20" s="496">
        <f t="shared" si="71"/>
        <v>0</v>
      </c>
      <c r="BG20" s="502"/>
      <c r="BH20" s="502"/>
      <c r="BJ20" s="502"/>
      <c r="BK20" s="502"/>
      <c r="BL20" s="502"/>
      <c r="BM20" s="502"/>
      <c r="BN20" s="489">
        <f t="shared" si="72"/>
        <v>0</v>
      </c>
      <c r="BO20" s="502"/>
      <c r="BP20" s="502"/>
      <c r="BQ20" s="502"/>
      <c r="BR20" s="502"/>
      <c r="BS20" s="502"/>
      <c r="BT20" s="502"/>
      <c r="BU20" s="496">
        <f t="shared" si="73"/>
        <v>0</v>
      </c>
      <c r="BV20" s="502"/>
      <c r="BW20" s="502"/>
      <c r="BY20" s="502"/>
      <c r="BZ20" s="502"/>
      <c r="CA20" s="502"/>
      <c r="CB20" s="502"/>
      <c r="CC20" s="489">
        <f t="shared" si="74"/>
        <v>0</v>
      </c>
      <c r="CD20" s="502"/>
      <c r="CE20" s="502"/>
      <c r="CF20" s="502"/>
      <c r="CG20" s="502"/>
      <c r="CH20" s="502"/>
      <c r="CI20" s="502"/>
      <c r="CJ20" s="496">
        <f t="shared" si="75"/>
        <v>0</v>
      </c>
      <c r="CK20" s="502"/>
      <c r="CL20" s="502"/>
      <c r="CN20" s="502"/>
      <c r="CO20" s="502"/>
      <c r="CP20" s="502"/>
      <c r="CQ20" s="502"/>
      <c r="CR20" s="489">
        <f t="shared" si="76"/>
        <v>0</v>
      </c>
      <c r="CS20" s="502"/>
      <c r="CT20" s="502"/>
      <c r="CU20" s="502"/>
      <c r="CV20" s="502"/>
      <c r="CW20" s="502"/>
      <c r="CX20" s="502"/>
      <c r="CY20" s="496">
        <f t="shared" si="77"/>
        <v>0</v>
      </c>
      <c r="CZ20" s="502"/>
      <c r="DA20" s="502"/>
      <c r="DC20" s="502"/>
      <c r="DD20" s="502"/>
      <c r="DE20" s="502"/>
      <c r="DF20" s="502"/>
      <c r="DG20" s="489">
        <f t="shared" si="78"/>
        <v>0</v>
      </c>
      <c r="DH20" s="502"/>
      <c r="DI20" s="502"/>
      <c r="DJ20" s="502"/>
      <c r="DK20" s="502"/>
      <c r="DL20" s="502"/>
      <c r="DM20" s="502"/>
      <c r="DN20" s="496">
        <f t="shared" si="79"/>
        <v>0</v>
      </c>
      <c r="DO20" s="502"/>
      <c r="DP20" s="502"/>
      <c r="DQ20" s="502"/>
      <c r="DR20" s="502"/>
      <c r="DS20" s="502"/>
      <c r="DT20" s="489" t="e">
        <f>#REF!+DQ20-DR20+DS20</f>
        <v>#REF!</v>
      </c>
      <c r="DU20" s="502"/>
      <c r="DV20" s="502"/>
      <c r="DW20" s="502"/>
      <c r="DX20" s="502"/>
      <c r="DY20" s="502"/>
      <c r="DZ20" s="502"/>
      <c r="EA20" s="496">
        <f t="shared" si="80"/>
        <v>0</v>
      </c>
      <c r="EB20" s="502"/>
      <c r="EC20" s="502"/>
      <c r="ED20" s="502"/>
      <c r="EE20" s="502"/>
      <c r="EF20" s="502"/>
      <c r="EG20" s="489" t="e">
        <f>#REF!+ED20-EE20+EF20</f>
        <v>#REF!</v>
      </c>
      <c r="EH20" s="502"/>
      <c r="EI20" s="502"/>
      <c r="EJ20" s="502"/>
      <c r="EK20" s="502"/>
      <c r="EL20" s="502"/>
      <c r="EM20" s="502"/>
      <c r="EN20" s="496">
        <f t="shared" si="81"/>
        <v>0</v>
      </c>
      <c r="EO20" s="502"/>
      <c r="EP20" s="502"/>
    </row>
    <row r="21" spans="1:146" s="491" customFormat="1" outlineLevel="1" x14ac:dyDescent="0.2">
      <c r="A21" s="499" t="s">
        <v>5</v>
      </c>
      <c r="B21" s="500" t="s">
        <v>330</v>
      </c>
      <c r="C21" s="501"/>
      <c r="D21" s="502"/>
      <c r="E21" s="502"/>
      <c r="F21" s="502"/>
      <c r="G21" s="489">
        <f t="shared" si="18"/>
        <v>0</v>
      </c>
      <c r="H21" s="502"/>
      <c r="I21" s="502"/>
      <c r="J21" s="502"/>
      <c r="K21" s="502"/>
      <c r="L21" s="502"/>
      <c r="M21" s="502"/>
      <c r="N21" s="496">
        <f t="shared" si="26"/>
        <v>0</v>
      </c>
      <c r="O21" s="502"/>
      <c r="P21" s="502"/>
      <c r="Q21" s="502"/>
      <c r="R21" s="502"/>
      <c r="S21" s="502"/>
      <c r="T21" s="502"/>
      <c r="U21" s="489">
        <f t="shared" si="19"/>
        <v>0</v>
      </c>
      <c r="V21" s="502"/>
      <c r="W21" s="502"/>
      <c r="X21" s="502"/>
      <c r="Y21" s="502"/>
      <c r="Z21" s="502"/>
      <c r="AA21" s="502"/>
      <c r="AB21" s="496">
        <f t="shared" si="27"/>
        <v>0</v>
      </c>
      <c r="AC21" s="502"/>
      <c r="AD21" s="502"/>
      <c r="AE21" s="490"/>
      <c r="AF21" s="502"/>
      <c r="AG21" s="502"/>
      <c r="AH21" s="502"/>
      <c r="AI21" s="502"/>
      <c r="AJ21" s="489">
        <f t="shared" si="68"/>
        <v>0</v>
      </c>
      <c r="AK21" s="502"/>
      <c r="AL21" s="502"/>
      <c r="AM21" s="502"/>
      <c r="AN21" s="502"/>
      <c r="AO21" s="502"/>
      <c r="AP21" s="502"/>
      <c r="AQ21" s="496">
        <f t="shared" si="69"/>
        <v>0</v>
      </c>
      <c r="AR21" s="502"/>
      <c r="AS21" s="502"/>
      <c r="AU21" s="502"/>
      <c r="AV21" s="502"/>
      <c r="AW21" s="502"/>
      <c r="AX21" s="502"/>
      <c r="AY21" s="489">
        <f t="shared" si="70"/>
        <v>0</v>
      </c>
      <c r="AZ21" s="502"/>
      <c r="BA21" s="502"/>
      <c r="BB21" s="502"/>
      <c r="BC21" s="502"/>
      <c r="BD21" s="502"/>
      <c r="BE21" s="502"/>
      <c r="BF21" s="496">
        <f t="shared" si="71"/>
        <v>0</v>
      </c>
      <c r="BG21" s="502"/>
      <c r="BH21" s="502"/>
      <c r="BJ21" s="502"/>
      <c r="BK21" s="502"/>
      <c r="BL21" s="502"/>
      <c r="BM21" s="502"/>
      <c r="BN21" s="489">
        <f t="shared" si="72"/>
        <v>0</v>
      </c>
      <c r="BO21" s="502"/>
      <c r="BP21" s="502"/>
      <c r="BQ21" s="502"/>
      <c r="BR21" s="502"/>
      <c r="BS21" s="502"/>
      <c r="BT21" s="502"/>
      <c r="BU21" s="496">
        <f t="shared" si="73"/>
        <v>0</v>
      </c>
      <c r="BV21" s="502"/>
      <c r="BW21" s="502"/>
      <c r="BY21" s="502"/>
      <c r="BZ21" s="502"/>
      <c r="CA21" s="502"/>
      <c r="CB21" s="502"/>
      <c r="CC21" s="489">
        <f t="shared" si="74"/>
        <v>0</v>
      </c>
      <c r="CD21" s="502"/>
      <c r="CE21" s="502"/>
      <c r="CF21" s="502"/>
      <c r="CG21" s="502"/>
      <c r="CH21" s="502"/>
      <c r="CI21" s="502"/>
      <c r="CJ21" s="496">
        <f t="shared" si="75"/>
        <v>0</v>
      </c>
      <c r="CK21" s="502"/>
      <c r="CL21" s="502"/>
      <c r="CN21" s="502"/>
      <c r="CO21" s="502"/>
      <c r="CP21" s="502"/>
      <c r="CQ21" s="502"/>
      <c r="CR21" s="489">
        <f t="shared" si="76"/>
        <v>0</v>
      </c>
      <c r="CS21" s="502"/>
      <c r="CT21" s="502"/>
      <c r="CU21" s="502"/>
      <c r="CV21" s="502"/>
      <c r="CW21" s="502"/>
      <c r="CX21" s="502"/>
      <c r="CY21" s="496">
        <f t="shared" si="77"/>
        <v>0</v>
      </c>
      <c r="CZ21" s="502"/>
      <c r="DA21" s="502"/>
      <c r="DC21" s="502"/>
      <c r="DD21" s="502"/>
      <c r="DE21" s="502"/>
      <c r="DF21" s="502"/>
      <c r="DG21" s="489">
        <f t="shared" si="78"/>
        <v>0</v>
      </c>
      <c r="DH21" s="502"/>
      <c r="DI21" s="502"/>
      <c r="DJ21" s="502"/>
      <c r="DK21" s="502"/>
      <c r="DL21" s="502"/>
      <c r="DM21" s="502"/>
      <c r="DN21" s="496">
        <f t="shared" si="79"/>
        <v>0</v>
      </c>
      <c r="DO21" s="502"/>
      <c r="DP21" s="502"/>
      <c r="DQ21" s="502"/>
      <c r="DR21" s="502"/>
      <c r="DS21" s="502"/>
      <c r="DT21" s="489" t="e">
        <f>#REF!+DQ21-DR21+DS21</f>
        <v>#REF!</v>
      </c>
      <c r="DU21" s="502"/>
      <c r="DV21" s="502"/>
      <c r="DW21" s="502"/>
      <c r="DX21" s="502"/>
      <c r="DY21" s="502"/>
      <c r="DZ21" s="502"/>
      <c r="EA21" s="496">
        <f t="shared" si="80"/>
        <v>0</v>
      </c>
      <c r="EB21" s="502"/>
      <c r="EC21" s="502"/>
      <c r="ED21" s="502"/>
      <c r="EE21" s="502"/>
      <c r="EF21" s="502"/>
      <c r="EG21" s="489" t="e">
        <f>#REF!+ED21-EE21+EF21</f>
        <v>#REF!</v>
      </c>
      <c r="EH21" s="502"/>
      <c r="EI21" s="502"/>
      <c r="EJ21" s="502"/>
      <c r="EK21" s="502"/>
      <c r="EL21" s="502"/>
      <c r="EM21" s="502"/>
      <c r="EN21" s="496">
        <f t="shared" si="81"/>
        <v>0</v>
      </c>
      <c r="EO21" s="502"/>
      <c r="EP21" s="502"/>
    </row>
    <row r="22" spans="1:146" s="491" customFormat="1" outlineLevel="1" x14ac:dyDescent="0.2">
      <c r="A22" s="499" t="s">
        <v>6</v>
      </c>
      <c r="B22" s="500" t="s">
        <v>331</v>
      </c>
      <c r="C22" s="501"/>
      <c r="D22" s="502"/>
      <c r="E22" s="502"/>
      <c r="F22" s="502"/>
      <c r="G22" s="489">
        <f t="shared" si="18"/>
        <v>0</v>
      </c>
      <c r="H22" s="502"/>
      <c r="I22" s="502"/>
      <c r="J22" s="502"/>
      <c r="K22" s="502"/>
      <c r="L22" s="502"/>
      <c r="M22" s="502"/>
      <c r="N22" s="496">
        <f t="shared" si="26"/>
        <v>0</v>
      </c>
      <c r="O22" s="502"/>
      <c r="P22" s="502"/>
      <c r="Q22" s="502"/>
      <c r="R22" s="502"/>
      <c r="S22" s="502"/>
      <c r="T22" s="502"/>
      <c r="U22" s="489">
        <f t="shared" si="19"/>
        <v>0</v>
      </c>
      <c r="V22" s="502"/>
      <c r="W22" s="502"/>
      <c r="X22" s="502"/>
      <c r="Y22" s="502"/>
      <c r="Z22" s="502"/>
      <c r="AA22" s="502"/>
      <c r="AB22" s="496">
        <f t="shared" si="27"/>
        <v>0</v>
      </c>
      <c r="AC22" s="502"/>
      <c r="AD22" s="502"/>
      <c r="AE22" s="490"/>
      <c r="AF22" s="502"/>
      <c r="AG22" s="502"/>
      <c r="AH22" s="502"/>
      <c r="AI22" s="502"/>
      <c r="AJ22" s="489">
        <f t="shared" si="68"/>
        <v>0</v>
      </c>
      <c r="AK22" s="502"/>
      <c r="AL22" s="502"/>
      <c r="AM22" s="502"/>
      <c r="AN22" s="502"/>
      <c r="AO22" s="502"/>
      <c r="AP22" s="502"/>
      <c r="AQ22" s="496">
        <f t="shared" si="69"/>
        <v>0</v>
      </c>
      <c r="AR22" s="502"/>
      <c r="AS22" s="502"/>
      <c r="AU22" s="502"/>
      <c r="AV22" s="502"/>
      <c r="AW22" s="502"/>
      <c r="AX22" s="502"/>
      <c r="AY22" s="489">
        <f t="shared" si="70"/>
        <v>0</v>
      </c>
      <c r="AZ22" s="502"/>
      <c r="BA22" s="502"/>
      <c r="BB22" s="502"/>
      <c r="BC22" s="502"/>
      <c r="BD22" s="502"/>
      <c r="BE22" s="502"/>
      <c r="BF22" s="496">
        <f t="shared" si="71"/>
        <v>0</v>
      </c>
      <c r="BG22" s="502"/>
      <c r="BH22" s="502"/>
      <c r="BJ22" s="502"/>
      <c r="BK22" s="502"/>
      <c r="BL22" s="502"/>
      <c r="BM22" s="502"/>
      <c r="BN22" s="489">
        <f t="shared" si="72"/>
        <v>0</v>
      </c>
      <c r="BO22" s="502"/>
      <c r="BP22" s="502"/>
      <c r="BQ22" s="502"/>
      <c r="BR22" s="502"/>
      <c r="BS22" s="502"/>
      <c r="BT22" s="502"/>
      <c r="BU22" s="496">
        <f t="shared" si="73"/>
        <v>0</v>
      </c>
      <c r="BV22" s="502"/>
      <c r="BW22" s="502"/>
      <c r="BY22" s="502"/>
      <c r="BZ22" s="502"/>
      <c r="CA22" s="502"/>
      <c r="CB22" s="502"/>
      <c r="CC22" s="489">
        <f t="shared" si="74"/>
        <v>0</v>
      </c>
      <c r="CD22" s="502"/>
      <c r="CE22" s="502"/>
      <c r="CF22" s="502"/>
      <c r="CG22" s="502"/>
      <c r="CH22" s="502"/>
      <c r="CI22" s="502"/>
      <c r="CJ22" s="496">
        <f t="shared" si="75"/>
        <v>0</v>
      </c>
      <c r="CK22" s="502"/>
      <c r="CL22" s="502"/>
      <c r="CN22" s="502"/>
      <c r="CO22" s="502"/>
      <c r="CP22" s="502"/>
      <c r="CQ22" s="502"/>
      <c r="CR22" s="489">
        <f t="shared" si="76"/>
        <v>0</v>
      </c>
      <c r="CS22" s="502"/>
      <c r="CT22" s="502"/>
      <c r="CU22" s="502"/>
      <c r="CV22" s="502"/>
      <c r="CW22" s="502"/>
      <c r="CX22" s="502"/>
      <c r="CY22" s="496">
        <f t="shared" si="77"/>
        <v>0</v>
      </c>
      <c r="CZ22" s="502"/>
      <c r="DA22" s="502"/>
      <c r="DC22" s="502"/>
      <c r="DD22" s="502"/>
      <c r="DE22" s="502"/>
      <c r="DF22" s="502"/>
      <c r="DG22" s="489">
        <f t="shared" si="78"/>
        <v>0</v>
      </c>
      <c r="DH22" s="502"/>
      <c r="DI22" s="502"/>
      <c r="DJ22" s="502"/>
      <c r="DK22" s="502"/>
      <c r="DL22" s="502"/>
      <c r="DM22" s="502"/>
      <c r="DN22" s="496">
        <f t="shared" si="79"/>
        <v>0</v>
      </c>
      <c r="DO22" s="502"/>
      <c r="DP22" s="502"/>
      <c r="DQ22" s="502"/>
      <c r="DR22" s="502"/>
      <c r="DS22" s="502"/>
      <c r="DT22" s="489" t="e">
        <f>#REF!+DQ22-DR22+DS22</f>
        <v>#REF!</v>
      </c>
      <c r="DU22" s="502"/>
      <c r="DV22" s="502"/>
      <c r="DW22" s="502"/>
      <c r="DX22" s="502"/>
      <c r="DY22" s="502"/>
      <c r="DZ22" s="502"/>
      <c r="EA22" s="496">
        <f t="shared" si="80"/>
        <v>0</v>
      </c>
      <c r="EB22" s="502"/>
      <c r="EC22" s="502"/>
      <c r="ED22" s="502"/>
      <c r="EE22" s="502"/>
      <c r="EF22" s="502"/>
      <c r="EG22" s="489" t="e">
        <f>#REF!+ED22-EE22+EF22</f>
        <v>#REF!</v>
      </c>
      <c r="EH22" s="502"/>
      <c r="EI22" s="502"/>
      <c r="EJ22" s="502"/>
      <c r="EK22" s="502"/>
      <c r="EL22" s="502"/>
      <c r="EM22" s="502"/>
      <c r="EN22" s="496">
        <f t="shared" si="81"/>
        <v>0</v>
      </c>
      <c r="EO22" s="502"/>
      <c r="EP22" s="502"/>
    </row>
    <row r="23" spans="1:146" s="491" customFormat="1" outlineLevel="1" x14ac:dyDescent="0.2">
      <c r="A23" s="503"/>
      <c r="B23" s="504" t="s">
        <v>332</v>
      </c>
      <c r="C23" s="505"/>
      <c r="D23" s="505"/>
      <c r="E23" s="505"/>
      <c r="F23" s="505"/>
      <c r="G23" s="506"/>
      <c r="H23" s="502"/>
      <c r="I23" s="502"/>
      <c r="J23" s="507"/>
      <c r="K23" s="505"/>
      <c r="L23" s="505"/>
      <c r="M23" s="505"/>
      <c r="N23" s="505"/>
      <c r="O23" s="505"/>
      <c r="P23" s="505"/>
      <c r="Q23" s="505"/>
      <c r="R23" s="505"/>
      <c r="S23" s="505"/>
      <c r="T23" s="505"/>
      <c r="U23" s="506"/>
      <c r="V23" s="502"/>
      <c r="W23" s="508"/>
      <c r="X23" s="507"/>
      <c r="Y23" s="505"/>
      <c r="Z23" s="505"/>
      <c r="AA23" s="505"/>
      <c r="AB23" s="505"/>
      <c r="AC23" s="505"/>
      <c r="AD23" s="506"/>
      <c r="AE23" s="490"/>
      <c r="AF23" s="505"/>
      <c r="AG23" s="505"/>
      <c r="AH23" s="505"/>
      <c r="AI23" s="505"/>
      <c r="AJ23" s="506"/>
      <c r="AK23" s="502"/>
      <c r="AL23" s="508"/>
      <c r="AM23" s="507"/>
      <c r="AN23" s="505"/>
      <c r="AO23" s="505"/>
      <c r="AP23" s="505"/>
      <c r="AQ23" s="505"/>
      <c r="AR23" s="505"/>
      <c r="AS23" s="506"/>
      <c r="AU23" s="505"/>
      <c r="AV23" s="505"/>
      <c r="AW23" s="505"/>
      <c r="AX23" s="505"/>
      <c r="AY23" s="506"/>
      <c r="AZ23" s="502"/>
      <c r="BA23" s="508"/>
      <c r="BB23" s="507"/>
      <c r="BC23" s="505"/>
      <c r="BD23" s="505"/>
      <c r="BE23" s="505"/>
      <c r="BF23" s="505"/>
      <c r="BG23" s="505"/>
      <c r="BH23" s="506"/>
      <c r="BJ23" s="505"/>
      <c r="BK23" s="505"/>
      <c r="BL23" s="505"/>
      <c r="BM23" s="505"/>
      <c r="BN23" s="506"/>
      <c r="BO23" s="502"/>
      <c r="BP23" s="508"/>
      <c r="BQ23" s="507"/>
      <c r="BR23" s="505"/>
      <c r="BS23" s="505"/>
      <c r="BT23" s="505"/>
      <c r="BU23" s="505"/>
      <c r="BV23" s="505"/>
      <c r="BW23" s="506"/>
      <c r="BY23" s="505"/>
      <c r="BZ23" s="505"/>
      <c r="CA23" s="505"/>
      <c r="CB23" s="505"/>
      <c r="CC23" s="506"/>
      <c r="CD23" s="502"/>
      <c r="CE23" s="508"/>
      <c r="CF23" s="507"/>
      <c r="CG23" s="505"/>
      <c r="CH23" s="505"/>
      <c r="CI23" s="505"/>
      <c r="CJ23" s="505"/>
      <c r="CK23" s="505"/>
      <c r="CL23" s="506"/>
      <c r="CN23" s="505"/>
      <c r="CO23" s="505"/>
      <c r="CP23" s="505"/>
      <c r="CQ23" s="505"/>
      <c r="CR23" s="506"/>
      <c r="CS23" s="502"/>
      <c r="CT23" s="508"/>
      <c r="CU23" s="507"/>
      <c r="CV23" s="505"/>
      <c r="CW23" s="505"/>
      <c r="CX23" s="505"/>
      <c r="CY23" s="505"/>
      <c r="CZ23" s="505"/>
      <c r="DA23" s="506"/>
      <c r="DC23" s="505"/>
      <c r="DD23" s="505"/>
      <c r="DE23" s="505"/>
      <c r="DF23" s="505"/>
      <c r="DG23" s="506"/>
      <c r="DH23" s="502"/>
      <c r="DI23" s="508"/>
      <c r="DJ23" s="507"/>
      <c r="DK23" s="505"/>
      <c r="DL23" s="505"/>
      <c r="DM23" s="505"/>
      <c r="DN23" s="505"/>
      <c r="DO23" s="505"/>
      <c r="DP23" s="506"/>
      <c r="DQ23" s="505"/>
      <c r="DR23" s="505"/>
      <c r="DS23" s="505"/>
      <c r="DT23" s="506"/>
      <c r="DU23" s="502"/>
      <c r="DV23" s="508"/>
      <c r="DW23" s="507"/>
      <c r="DX23" s="505"/>
      <c r="DY23" s="505"/>
      <c r="DZ23" s="505"/>
      <c r="EA23" s="505"/>
      <c r="EB23" s="505"/>
      <c r="EC23" s="506"/>
      <c r="ED23" s="505"/>
      <c r="EE23" s="505"/>
      <c r="EF23" s="505"/>
      <c r="EG23" s="506"/>
      <c r="EH23" s="502"/>
      <c r="EI23" s="508"/>
      <c r="EJ23" s="507"/>
      <c r="EK23" s="505"/>
      <c r="EL23" s="505"/>
      <c r="EM23" s="505"/>
      <c r="EN23" s="505"/>
      <c r="EO23" s="505"/>
      <c r="EP23" s="506"/>
    </row>
    <row r="24" spans="1:146" s="511" customFormat="1" ht="18.75" x14ac:dyDescent="0.3">
      <c r="A24" s="485">
        <v>2017</v>
      </c>
      <c r="B24" s="486" t="str">
        <f>CONCATENATE("Anlagenspiegel des Jahres ",A24)</f>
        <v>Anlagenspiegel des Jahres 2017</v>
      </c>
      <c r="C24" s="509"/>
      <c r="D24" s="509"/>
      <c r="E24" s="509"/>
      <c r="F24" s="509"/>
      <c r="G24" s="509"/>
      <c r="H24" s="509"/>
      <c r="I24" s="509"/>
      <c r="J24" s="509"/>
      <c r="K24" s="509"/>
      <c r="L24" s="509"/>
      <c r="M24" s="509"/>
      <c r="N24" s="509"/>
      <c r="O24" s="509"/>
      <c r="P24" s="509"/>
      <c r="Q24" s="509"/>
      <c r="R24" s="509"/>
      <c r="S24" s="509"/>
      <c r="T24" s="510"/>
      <c r="U24" s="510"/>
      <c r="V24" s="510"/>
      <c r="W24" s="510"/>
      <c r="X24" s="510"/>
      <c r="Y24" s="510"/>
      <c r="Z24" s="510"/>
      <c r="AA24" s="510"/>
      <c r="AB24" s="510"/>
      <c r="AC24" s="510"/>
      <c r="AD24" s="510"/>
      <c r="AE24" s="469"/>
      <c r="AF24" s="509"/>
      <c r="AG24" s="509"/>
      <c r="AH24" s="509"/>
      <c r="AI24" s="510"/>
      <c r="AJ24" s="510"/>
      <c r="AK24" s="510"/>
      <c r="AL24" s="510"/>
      <c r="AM24" s="510"/>
      <c r="AN24" s="510"/>
      <c r="AO24" s="510"/>
      <c r="AP24" s="510"/>
      <c r="AQ24" s="510"/>
      <c r="AR24" s="510"/>
      <c r="AS24" s="510"/>
      <c r="AU24" s="509"/>
      <c r="AV24" s="509"/>
      <c r="AW24" s="509"/>
      <c r="AX24" s="510"/>
      <c r="AY24" s="510"/>
      <c r="AZ24" s="510"/>
      <c r="BA24" s="510"/>
      <c r="BB24" s="510"/>
      <c r="BC24" s="510"/>
      <c r="BD24" s="510"/>
      <c r="BE24" s="510"/>
      <c r="BF24" s="510"/>
      <c r="BG24" s="510"/>
      <c r="BH24" s="510"/>
      <c r="BJ24" s="509"/>
      <c r="BK24" s="509"/>
      <c r="BL24" s="509"/>
      <c r="BM24" s="510"/>
      <c r="BN24" s="510"/>
      <c r="BO24" s="510"/>
      <c r="BP24" s="510"/>
      <c r="BQ24" s="510"/>
      <c r="BR24" s="510"/>
      <c r="BS24" s="510"/>
      <c r="BT24" s="510"/>
      <c r="BU24" s="510"/>
      <c r="BV24" s="510"/>
      <c r="BW24" s="510"/>
      <c r="BY24" s="509"/>
      <c r="BZ24" s="509"/>
      <c r="CA24" s="509"/>
      <c r="CB24" s="510"/>
      <c r="CC24" s="510"/>
      <c r="CD24" s="510"/>
      <c r="CE24" s="510"/>
      <c r="CF24" s="510"/>
      <c r="CG24" s="510"/>
      <c r="CH24" s="510"/>
      <c r="CI24" s="510"/>
      <c r="CJ24" s="510"/>
      <c r="CK24" s="510"/>
      <c r="CL24" s="510"/>
      <c r="CN24" s="509"/>
      <c r="CO24" s="509"/>
      <c r="CP24" s="509"/>
      <c r="CQ24" s="510"/>
      <c r="CR24" s="510"/>
      <c r="CS24" s="510"/>
      <c r="CT24" s="510"/>
      <c r="CU24" s="510"/>
      <c r="CV24" s="510"/>
      <c r="CW24" s="510"/>
      <c r="CX24" s="510"/>
      <c r="CY24" s="510"/>
      <c r="CZ24" s="510"/>
      <c r="DA24" s="510"/>
      <c r="DC24" s="509"/>
      <c r="DD24" s="509"/>
      <c r="DE24" s="509"/>
      <c r="DF24" s="510"/>
      <c r="DG24" s="510"/>
      <c r="DH24" s="510"/>
      <c r="DI24" s="510"/>
      <c r="DJ24" s="510"/>
      <c r="DK24" s="510"/>
      <c r="DL24" s="510"/>
      <c r="DM24" s="510"/>
      <c r="DN24" s="510"/>
      <c r="DO24" s="510"/>
      <c r="DP24" s="510"/>
      <c r="DQ24" s="509"/>
      <c r="DR24" s="509"/>
      <c r="DS24" s="510"/>
      <c r="DT24" s="510"/>
      <c r="DU24" s="510"/>
      <c r="DV24" s="510"/>
      <c r="DW24" s="510"/>
      <c r="DX24" s="510"/>
      <c r="DY24" s="510"/>
      <c r="DZ24" s="510"/>
      <c r="EA24" s="510"/>
      <c r="EB24" s="510"/>
      <c r="EC24" s="510"/>
      <c r="ED24" s="509"/>
      <c r="EE24" s="509"/>
      <c r="EF24" s="510"/>
      <c r="EG24" s="510"/>
      <c r="EH24" s="510"/>
      <c r="EI24" s="510"/>
      <c r="EJ24" s="510"/>
      <c r="EK24" s="510"/>
      <c r="EL24" s="510"/>
      <c r="EM24" s="510"/>
      <c r="EN24" s="510"/>
      <c r="EO24" s="510"/>
      <c r="EP24" s="510"/>
    </row>
    <row r="25" spans="1:146" outlineLevel="1" x14ac:dyDescent="0.25">
      <c r="A25" s="487" t="s">
        <v>314</v>
      </c>
      <c r="B25" s="488" t="s">
        <v>315</v>
      </c>
      <c r="C25" s="489">
        <f t="shared" ref="C25:AC25" si="82">SUM(C26+C30+C35)</f>
        <v>0</v>
      </c>
      <c r="D25" s="489">
        <f t="shared" si="82"/>
        <v>0</v>
      </c>
      <c r="E25" s="489">
        <f t="shared" si="82"/>
        <v>0</v>
      </c>
      <c r="F25" s="489">
        <f t="shared" si="82"/>
        <v>0</v>
      </c>
      <c r="G25" s="489">
        <f t="shared" si="82"/>
        <v>0</v>
      </c>
      <c r="H25" s="489">
        <f t="shared" si="82"/>
        <v>0</v>
      </c>
      <c r="I25" s="489">
        <f t="shared" si="82"/>
        <v>0</v>
      </c>
      <c r="J25" s="489">
        <f t="shared" si="82"/>
        <v>0</v>
      </c>
      <c r="K25" s="489">
        <f t="shared" si="82"/>
        <v>0</v>
      </c>
      <c r="L25" s="489">
        <f t="shared" si="82"/>
        <v>0</v>
      </c>
      <c r="M25" s="489">
        <f t="shared" si="82"/>
        <v>0</v>
      </c>
      <c r="N25" s="489">
        <f t="shared" si="82"/>
        <v>0</v>
      </c>
      <c r="O25" s="489">
        <f t="shared" si="82"/>
        <v>0</v>
      </c>
      <c r="P25" s="489">
        <f t="shared" si="82"/>
        <v>0</v>
      </c>
      <c r="Q25" s="489">
        <f t="shared" si="82"/>
        <v>0</v>
      </c>
      <c r="R25" s="489">
        <f t="shared" si="82"/>
        <v>0</v>
      </c>
      <c r="S25" s="489">
        <f t="shared" si="82"/>
        <v>0</v>
      </c>
      <c r="T25" s="489">
        <f t="shared" si="82"/>
        <v>0</v>
      </c>
      <c r="U25" s="489">
        <f t="shared" si="82"/>
        <v>0</v>
      </c>
      <c r="V25" s="489">
        <f t="shared" si="82"/>
        <v>0</v>
      </c>
      <c r="W25" s="489">
        <f t="shared" si="82"/>
        <v>0</v>
      </c>
      <c r="X25" s="489">
        <f t="shared" si="82"/>
        <v>0</v>
      </c>
      <c r="Y25" s="489">
        <f t="shared" si="82"/>
        <v>0</v>
      </c>
      <c r="Z25" s="489">
        <f t="shared" si="82"/>
        <v>0</v>
      </c>
      <c r="AA25" s="489">
        <f t="shared" si="82"/>
        <v>0</v>
      </c>
      <c r="AB25" s="489">
        <f t="shared" si="82"/>
        <v>0</v>
      </c>
      <c r="AC25" s="489">
        <f t="shared" si="82"/>
        <v>0</v>
      </c>
      <c r="AD25" s="489">
        <f>SUM(AD26+AD30+AD35)</f>
        <v>0</v>
      </c>
      <c r="AF25" s="489">
        <f t="shared" ref="AF25:AR25" si="83">SUM(AF26+AF30+AF35)</f>
        <v>0</v>
      </c>
      <c r="AG25" s="489">
        <f t="shared" si="83"/>
        <v>0</v>
      </c>
      <c r="AH25" s="489">
        <f t="shared" si="83"/>
        <v>0</v>
      </c>
      <c r="AI25" s="489">
        <f t="shared" si="83"/>
        <v>0</v>
      </c>
      <c r="AJ25" s="489">
        <f t="shared" si="83"/>
        <v>0</v>
      </c>
      <c r="AK25" s="489">
        <f t="shared" si="83"/>
        <v>0</v>
      </c>
      <c r="AL25" s="489">
        <f t="shared" si="83"/>
        <v>0</v>
      </c>
      <c r="AM25" s="489">
        <f t="shared" si="83"/>
        <v>0</v>
      </c>
      <c r="AN25" s="489">
        <f t="shared" si="83"/>
        <v>0</v>
      </c>
      <c r="AO25" s="489">
        <f t="shared" si="83"/>
        <v>0</v>
      </c>
      <c r="AP25" s="489">
        <f t="shared" si="83"/>
        <v>0</v>
      </c>
      <c r="AQ25" s="489">
        <f t="shared" si="83"/>
        <v>0</v>
      </c>
      <c r="AR25" s="489">
        <f t="shared" si="83"/>
        <v>0</v>
      </c>
      <c r="AS25" s="489">
        <f>SUM(AS26+AS30+AS35)</f>
        <v>0</v>
      </c>
      <c r="AU25" s="489">
        <f t="shared" ref="AU25:BG25" si="84">SUM(AU26+AU30+AU35)</f>
        <v>0</v>
      </c>
      <c r="AV25" s="489">
        <f t="shared" si="84"/>
        <v>0</v>
      </c>
      <c r="AW25" s="489">
        <f t="shared" si="84"/>
        <v>0</v>
      </c>
      <c r="AX25" s="489">
        <f t="shared" si="84"/>
        <v>0</v>
      </c>
      <c r="AY25" s="489">
        <f t="shared" si="84"/>
        <v>0</v>
      </c>
      <c r="AZ25" s="489">
        <f t="shared" si="84"/>
        <v>0</v>
      </c>
      <c r="BA25" s="489">
        <f t="shared" si="84"/>
        <v>0</v>
      </c>
      <c r="BB25" s="489">
        <f t="shared" si="84"/>
        <v>0</v>
      </c>
      <c r="BC25" s="489">
        <f t="shared" si="84"/>
        <v>0</v>
      </c>
      <c r="BD25" s="489">
        <f t="shared" si="84"/>
        <v>0</v>
      </c>
      <c r="BE25" s="489">
        <f t="shared" si="84"/>
        <v>0</v>
      </c>
      <c r="BF25" s="489">
        <f t="shared" si="84"/>
        <v>0</v>
      </c>
      <c r="BG25" s="489">
        <f t="shared" si="84"/>
        <v>0</v>
      </c>
      <c r="BH25" s="489">
        <f>SUM(BH26+BH30+BH35)</f>
        <v>0</v>
      </c>
      <c r="BJ25" s="489">
        <f t="shared" ref="BJ25:BV25" si="85">SUM(BJ26+BJ30+BJ35)</f>
        <v>0</v>
      </c>
      <c r="BK25" s="489">
        <f t="shared" si="85"/>
        <v>0</v>
      </c>
      <c r="BL25" s="489">
        <f t="shared" si="85"/>
        <v>0</v>
      </c>
      <c r="BM25" s="489">
        <f t="shared" si="85"/>
        <v>0</v>
      </c>
      <c r="BN25" s="489">
        <f t="shared" si="85"/>
        <v>0</v>
      </c>
      <c r="BO25" s="489">
        <f t="shared" si="85"/>
        <v>0</v>
      </c>
      <c r="BP25" s="489">
        <f t="shared" si="85"/>
        <v>0</v>
      </c>
      <c r="BQ25" s="489">
        <f t="shared" si="85"/>
        <v>0</v>
      </c>
      <c r="BR25" s="489">
        <f t="shared" si="85"/>
        <v>0</v>
      </c>
      <c r="BS25" s="489">
        <f t="shared" si="85"/>
        <v>0</v>
      </c>
      <c r="BT25" s="489">
        <f t="shared" si="85"/>
        <v>0</v>
      </c>
      <c r="BU25" s="489">
        <f t="shared" si="85"/>
        <v>0</v>
      </c>
      <c r="BV25" s="489">
        <f t="shared" si="85"/>
        <v>0</v>
      </c>
      <c r="BW25" s="489">
        <f>SUM(BW26+BW30+BW35)</f>
        <v>0</v>
      </c>
      <c r="BY25" s="489">
        <f t="shared" ref="BY25:CK25" si="86">SUM(BY26+BY30+BY35)</f>
        <v>0</v>
      </c>
      <c r="BZ25" s="489">
        <f t="shared" si="86"/>
        <v>0</v>
      </c>
      <c r="CA25" s="489">
        <f t="shared" si="86"/>
        <v>0</v>
      </c>
      <c r="CB25" s="489">
        <f t="shared" si="86"/>
        <v>0</v>
      </c>
      <c r="CC25" s="489">
        <f t="shared" si="86"/>
        <v>0</v>
      </c>
      <c r="CD25" s="489">
        <f t="shared" si="86"/>
        <v>0</v>
      </c>
      <c r="CE25" s="489">
        <f t="shared" si="86"/>
        <v>0</v>
      </c>
      <c r="CF25" s="489">
        <f t="shared" si="86"/>
        <v>0</v>
      </c>
      <c r="CG25" s="489">
        <f t="shared" si="86"/>
        <v>0</v>
      </c>
      <c r="CH25" s="489">
        <f t="shared" si="86"/>
        <v>0</v>
      </c>
      <c r="CI25" s="489">
        <f t="shared" si="86"/>
        <v>0</v>
      </c>
      <c r="CJ25" s="489">
        <f t="shared" si="86"/>
        <v>0</v>
      </c>
      <c r="CK25" s="489">
        <f t="shared" si="86"/>
        <v>0</v>
      </c>
      <c r="CL25" s="489">
        <f>SUM(CL26+CL30+CL35)</f>
        <v>0</v>
      </c>
      <c r="CN25" s="489">
        <f t="shared" ref="CN25:CZ25" si="87">SUM(CN26+CN30+CN35)</f>
        <v>0</v>
      </c>
      <c r="CO25" s="489">
        <f t="shared" si="87"/>
        <v>0</v>
      </c>
      <c r="CP25" s="489">
        <f t="shared" si="87"/>
        <v>0</v>
      </c>
      <c r="CQ25" s="489">
        <f t="shared" si="87"/>
        <v>0</v>
      </c>
      <c r="CR25" s="489">
        <f t="shared" si="87"/>
        <v>0</v>
      </c>
      <c r="CS25" s="489">
        <f t="shared" si="87"/>
        <v>0</v>
      </c>
      <c r="CT25" s="489">
        <f t="shared" si="87"/>
        <v>0</v>
      </c>
      <c r="CU25" s="489">
        <f t="shared" si="87"/>
        <v>0</v>
      </c>
      <c r="CV25" s="489">
        <f t="shared" si="87"/>
        <v>0</v>
      </c>
      <c r="CW25" s="489">
        <f t="shared" si="87"/>
        <v>0</v>
      </c>
      <c r="CX25" s="489">
        <f t="shared" si="87"/>
        <v>0</v>
      </c>
      <c r="CY25" s="489">
        <f t="shared" si="87"/>
        <v>0</v>
      </c>
      <c r="CZ25" s="489">
        <f t="shared" si="87"/>
        <v>0</v>
      </c>
      <c r="DA25" s="489">
        <f>SUM(DA26+DA30+DA35)</f>
        <v>0</v>
      </c>
      <c r="DC25" s="489">
        <f t="shared" ref="DC25:DO25" si="88">SUM(DC26+DC30+DC35)</f>
        <v>0</v>
      </c>
      <c r="DD25" s="489">
        <f t="shared" si="88"/>
        <v>0</v>
      </c>
      <c r="DE25" s="489">
        <f t="shared" si="88"/>
        <v>0</v>
      </c>
      <c r="DF25" s="489">
        <f t="shared" si="88"/>
        <v>0</v>
      </c>
      <c r="DG25" s="489">
        <f t="shared" si="88"/>
        <v>0</v>
      </c>
      <c r="DH25" s="489">
        <f t="shared" si="88"/>
        <v>0</v>
      </c>
      <c r="DI25" s="489">
        <f t="shared" si="88"/>
        <v>0</v>
      </c>
      <c r="DJ25" s="489">
        <f t="shared" si="88"/>
        <v>0</v>
      </c>
      <c r="DK25" s="489">
        <f t="shared" si="88"/>
        <v>0</v>
      </c>
      <c r="DL25" s="489">
        <f t="shared" si="88"/>
        <v>0</v>
      </c>
      <c r="DM25" s="489">
        <f t="shared" si="88"/>
        <v>0</v>
      </c>
      <c r="DN25" s="489">
        <f t="shared" si="88"/>
        <v>0</v>
      </c>
      <c r="DO25" s="489">
        <f t="shared" si="88"/>
        <v>0</v>
      </c>
      <c r="DP25" s="489">
        <f>SUM(DP26+DP30+DP35)</f>
        <v>0</v>
      </c>
      <c r="DQ25" s="489">
        <f t="shared" ref="DQ25:EB25" si="89">SUM(DQ26+DQ30+DQ35)</f>
        <v>0</v>
      </c>
      <c r="DR25" s="489">
        <f t="shared" si="89"/>
        <v>0</v>
      </c>
      <c r="DS25" s="489">
        <f t="shared" si="89"/>
        <v>0</v>
      </c>
      <c r="DT25" s="489" t="e">
        <f t="shared" si="89"/>
        <v>#REF!</v>
      </c>
      <c r="DU25" s="489">
        <f t="shared" si="89"/>
        <v>0</v>
      </c>
      <c r="DV25" s="489">
        <f t="shared" si="89"/>
        <v>0</v>
      </c>
      <c r="DW25" s="489">
        <f t="shared" si="89"/>
        <v>0</v>
      </c>
      <c r="DX25" s="489">
        <f t="shared" si="89"/>
        <v>0</v>
      </c>
      <c r="DY25" s="489">
        <f t="shared" si="89"/>
        <v>0</v>
      </c>
      <c r="DZ25" s="489">
        <f t="shared" si="89"/>
        <v>0</v>
      </c>
      <c r="EA25" s="489">
        <f t="shared" si="89"/>
        <v>0</v>
      </c>
      <c r="EB25" s="489">
        <f t="shared" si="89"/>
        <v>0</v>
      </c>
      <c r="EC25" s="489">
        <f>SUM(EC26+EC30+EC35)</f>
        <v>0</v>
      </c>
      <c r="ED25" s="489">
        <f t="shared" ref="ED25:EO25" si="90">SUM(ED26+ED30+ED35)</f>
        <v>0</v>
      </c>
      <c r="EE25" s="489">
        <f t="shared" si="90"/>
        <v>0</v>
      </c>
      <c r="EF25" s="489">
        <f t="shared" si="90"/>
        <v>0</v>
      </c>
      <c r="EG25" s="489" t="e">
        <f t="shared" si="90"/>
        <v>#REF!</v>
      </c>
      <c r="EH25" s="489">
        <f t="shared" si="90"/>
        <v>0</v>
      </c>
      <c r="EI25" s="489">
        <f t="shared" si="90"/>
        <v>0</v>
      </c>
      <c r="EJ25" s="489">
        <f t="shared" si="90"/>
        <v>0</v>
      </c>
      <c r="EK25" s="489">
        <f t="shared" si="90"/>
        <v>0</v>
      </c>
      <c r="EL25" s="489">
        <f t="shared" si="90"/>
        <v>0</v>
      </c>
      <c r="EM25" s="489">
        <f t="shared" si="90"/>
        <v>0</v>
      </c>
      <c r="EN25" s="489">
        <f t="shared" si="90"/>
        <v>0</v>
      </c>
      <c r="EO25" s="489">
        <f t="shared" si="90"/>
        <v>0</v>
      </c>
      <c r="EP25" s="489">
        <f>SUM(EP26+EP30+EP35)</f>
        <v>0</v>
      </c>
    </row>
    <row r="26" spans="1:146" outlineLevel="1" x14ac:dyDescent="0.25">
      <c r="A26" s="487" t="s">
        <v>232</v>
      </c>
      <c r="B26" s="488" t="s">
        <v>316</v>
      </c>
      <c r="C26" s="489">
        <f t="shared" ref="C26:AC26" si="91">SUM(C27:C29)</f>
        <v>0</v>
      </c>
      <c r="D26" s="489">
        <f t="shared" si="91"/>
        <v>0</v>
      </c>
      <c r="E26" s="489">
        <f t="shared" si="91"/>
        <v>0</v>
      </c>
      <c r="F26" s="489">
        <f t="shared" si="91"/>
        <v>0</v>
      </c>
      <c r="G26" s="489">
        <f t="shared" si="91"/>
        <v>0</v>
      </c>
      <c r="H26" s="489">
        <f t="shared" si="91"/>
        <v>0</v>
      </c>
      <c r="I26" s="489">
        <f t="shared" si="91"/>
        <v>0</v>
      </c>
      <c r="J26" s="489">
        <f t="shared" si="91"/>
        <v>0</v>
      </c>
      <c r="K26" s="489">
        <f t="shared" si="91"/>
        <v>0</v>
      </c>
      <c r="L26" s="489">
        <f t="shared" si="91"/>
        <v>0</v>
      </c>
      <c r="M26" s="489">
        <f t="shared" si="91"/>
        <v>0</v>
      </c>
      <c r="N26" s="489">
        <f t="shared" si="91"/>
        <v>0</v>
      </c>
      <c r="O26" s="489">
        <f t="shared" si="91"/>
        <v>0</v>
      </c>
      <c r="P26" s="489">
        <f t="shared" si="91"/>
        <v>0</v>
      </c>
      <c r="Q26" s="489">
        <f t="shared" si="91"/>
        <v>0</v>
      </c>
      <c r="R26" s="489">
        <f t="shared" si="91"/>
        <v>0</v>
      </c>
      <c r="S26" s="489">
        <f t="shared" si="91"/>
        <v>0</v>
      </c>
      <c r="T26" s="489">
        <f t="shared" si="91"/>
        <v>0</v>
      </c>
      <c r="U26" s="489">
        <f t="shared" si="91"/>
        <v>0</v>
      </c>
      <c r="V26" s="489">
        <f t="shared" si="91"/>
        <v>0</v>
      </c>
      <c r="W26" s="489">
        <f t="shared" si="91"/>
        <v>0</v>
      </c>
      <c r="X26" s="489">
        <f t="shared" si="91"/>
        <v>0</v>
      </c>
      <c r="Y26" s="489">
        <f t="shared" si="91"/>
        <v>0</v>
      </c>
      <c r="Z26" s="489">
        <f t="shared" si="91"/>
        <v>0</v>
      </c>
      <c r="AA26" s="489">
        <f t="shared" si="91"/>
        <v>0</v>
      </c>
      <c r="AB26" s="489">
        <f t="shared" si="91"/>
        <v>0</v>
      </c>
      <c r="AC26" s="489">
        <f t="shared" si="91"/>
        <v>0</v>
      </c>
      <c r="AD26" s="489">
        <f>SUM(AD27:AD29)</f>
        <v>0</v>
      </c>
      <c r="AF26" s="489">
        <f t="shared" ref="AF26:AR26" si="92">SUM(AF27:AF29)</f>
        <v>0</v>
      </c>
      <c r="AG26" s="489">
        <f t="shared" si="92"/>
        <v>0</v>
      </c>
      <c r="AH26" s="489">
        <f t="shared" si="92"/>
        <v>0</v>
      </c>
      <c r="AI26" s="489">
        <f t="shared" si="92"/>
        <v>0</v>
      </c>
      <c r="AJ26" s="489">
        <f t="shared" si="92"/>
        <v>0</v>
      </c>
      <c r="AK26" s="489">
        <f t="shared" si="92"/>
        <v>0</v>
      </c>
      <c r="AL26" s="489">
        <f t="shared" si="92"/>
        <v>0</v>
      </c>
      <c r="AM26" s="489">
        <f t="shared" si="92"/>
        <v>0</v>
      </c>
      <c r="AN26" s="489">
        <f t="shared" si="92"/>
        <v>0</v>
      </c>
      <c r="AO26" s="489">
        <f t="shared" si="92"/>
        <v>0</v>
      </c>
      <c r="AP26" s="489">
        <f t="shared" si="92"/>
        <v>0</v>
      </c>
      <c r="AQ26" s="489">
        <f t="shared" si="92"/>
        <v>0</v>
      </c>
      <c r="AR26" s="489">
        <f t="shared" si="92"/>
        <v>0</v>
      </c>
      <c r="AS26" s="489">
        <f>SUM(AS27:AS29)</f>
        <v>0</v>
      </c>
      <c r="AU26" s="489">
        <f t="shared" ref="AU26:BG26" si="93">SUM(AU27:AU29)</f>
        <v>0</v>
      </c>
      <c r="AV26" s="489">
        <f t="shared" si="93"/>
        <v>0</v>
      </c>
      <c r="AW26" s="489">
        <f t="shared" si="93"/>
        <v>0</v>
      </c>
      <c r="AX26" s="489">
        <f t="shared" si="93"/>
        <v>0</v>
      </c>
      <c r="AY26" s="489">
        <f t="shared" si="93"/>
        <v>0</v>
      </c>
      <c r="AZ26" s="489">
        <f t="shared" si="93"/>
        <v>0</v>
      </c>
      <c r="BA26" s="489">
        <f t="shared" si="93"/>
        <v>0</v>
      </c>
      <c r="BB26" s="489">
        <f t="shared" si="93"/>
        <v>0</v>
      </c>
      <c r="BC26" s="489">
        <f t="shared" si="93"/>
        <v>0</v>
      </c>
      <c r="BD26" s="489">
        <f t="shared" si="93"/>
        <v>0</v>
      </c>
      <c r="BE26" s="489">
        <f t="shared" si="93"/>
        <v>0</v>
      </c>
      <c r="BF26" s="489">
        <f t="shared" si="93"/>
        <v>0</v>
      </c>
      <c r="BG26" s="489">
        <f t="shared" si="93"/>
        <v>0</v>
      </c>
      <c r="BH26" s="489">
        <f>SUM(BH27:BH29)</f>
        <v>0</v>
      </c>
      <c r="BJ26" s="489">
        <f t="shared" ref="BJ26:BV26" si="94">SUM(BJ27:BJ29)</f>
        <v>0</v>
      </c>
      <c r="BK26" s="489">
        <f t="shared" si="94"/>
        <v>0</v>
      </c>
      <c r="BL26" s="489">
        <f t="shared" si="94"/>
        <v>0</v>
      </c>
      <c r="BM26" s="489">
        <f t="shared" si="94"/>
        <v>0</v>
      </c>
      <c r="BN26" s="489">
        <f t="shared" si="94"/>
        <v>0</v>
      </c>
      <c r="BO26" s="489">
        <f t="shared" si="94"/>
        <v>0</v>
      </c>
      <c r="BP26" s="489">
        <f t="shared" si="94"/>
        <v>0</v>
      </c>
      <c r="BQ26" s="489">
        <f t="shared" si="94"/>
        <v>0</v>
      </c>
      <c r="BR26" s="489">
        <f t="shared" si="94"/>
        <v>0</v>
      </c>
      <c r="BS26" s="489">
        <f t="shared" si="94"/>
        <v>0</v>
      </c>
      <c r="BT26" s="489">
        <f t="shared" si="94"/>
        <v>0</v>
      </c>
      <c r="BU26" s="489">
        <f t="shared" si="94"/>
        <v>0</v>
      </c>
      <c r="BV26" s="489">
        <f t="shared" si="94"/>
        <v>0</v>
      </c>
      <c r="BW26" s="489">
        <f>SUM(BW27:BW29)</f>
        <v>0</v>
      </c>
      <c r="BY26" s="489">
        <f t="shared" ref="BY26:CK26" si="95">SUM(BY27:BY29)</f>
        <v>0</v>
      </c>
      <c r="BZ26" s="489">
        <f t="shared" si="95"/>
        <v>0</v>
      </c>
      <c r="CA26" s="489">
        <f t="shared" si="95"/>
        <v>0</v>
      </c>
      <c r="CB26" s="489">
        <f t="shared" si="95"/>
        <v>0</v>
      </c>
      <c r="CC26" s="489">
        <f t="shared" si="95"/>
        <v>0</v>
      </c>
      <c r="CD26" s="489">
        <f t="shared" si="95"/>
        <v>0</v>
      </c>
      <c r="CE26" s="489">
        <f t="shared" si="95"/>
        <v>0</v>
      </c>
      <c r="CF26" s="489">
        <f t="shared" si="95"/>
        <v>0</v>
      </c>
      <c r="CG26" s="489">
        <f t="shared" si="95"/>
        <v>0</v>
      </c>
      <c r="CH26" s="489">
        <f t="shared" si="95"/>
        <v>0</v>
      </c>
      <c r="CI26" s="489">
        <f t="shared" si="95"/>
        <v>0</v>
      </c>
      <c r="CJ26" s="489">
        <f t="shared" si="95"/>
        <v>0</v>
      </c>
      <c r="CK26" s="489">
        <f t="shared" si="95"/>
        <v>0</v>
      </c>
      <c r="CL26" s="489">
        <f>SUM(CL27:CL29)</f>
        <v>0</v>
      </c>
      <c r="CN26" s="489">
        <f t="shared" ref="CN26:CZ26" si="96">SUM(CN27:CN29)</f>
        <v>0</v>
      </c>
      <c r="CO26" s="489">
        <f t="shared" si="96"/>
        <v>0</v>
      </c>
      <c r="CP26" s="489">
        <f t="shared" si="96"/>
        <v>0</v>
      </c>
      <c r="CQ26" s="489">
        <f t="shared" si="96"/>
        <v>0</v>
      </c>
      <c r="CR26" s="489">
        <f t="shared" si="96"/>
        <v>0</v>
      </c>
      <c r="CS26" s="489">
        <f t="shared" si="96"/>
        <v>0</v>
      </c>
      <c r="CT26" s="489">
        <f t="shared" si="96"/>
        <v>0</v>
      </c>
      <c r="CU26" s="489">
        <f t="shared" si="96"/>
        <v>0</v>
      </c>
      <c r="CV26" s="489">
        <f t="shared" si="96"/>
        <v>0</v>
      </c>
      <c r="CW26" s="489">
        <f t="shared" si="96"/>
        <v>0</v>
      </c>
      <c r="CX26" s="489">
        <f t="shared" si="96"/>
        <v>0</v>
      </c>
      <c r="CY26" s="489">
        <f t="shared" si="96"/>
        <v>0</v>
      </c>
      <c r="CZ26" s="489">
        <f t="shared" si="96"/>
        <v>0</v>
      </c>
      <c r="DA26" s="489">
        <f>SUM(DA27:DA29)</f>
        <v>0</v>
      </c>
      <c r="DC26" s="489">
        <f t="shared" ref="DC26:DO26" si="97">SUM(DC27:DC29)</f>
        <v>0</v>
      </c>
      <c r="DD26" s="489">
        <f t="shared" si="97"/>
        <v>0</v>
      </c>
      <c r="DE26" s="489">
        <f t="shared" si="97"/>
        <v>0</v>
      </c>
      <c r="DF26" s="489">
        <f t="shared" si="97"/>
        <v>0</v>
      </c>
      <c r="DG26" s="489">
        <f t="shared" si="97"/>
        <v>0</v>
      </c>
      <c r="DH26" s="489">
        <f t="shared" si="97"/>
        <v>0</v>
      </c>
      <c r="DI26" s="489">
        <f t="shared" si="97"/>
        <v>0</v>
      </c>
      <c r="DJ26" s="489">
        <f t="shared" si="97"/>
        <v>0</v>
      </c>
      <c r="DK26" s="489">
        <f t="shared" si="97"/>
        <v>0</v>
      </c>
      <c r="DL26" s="489">
        <f t="shared" si="97"/>
        <v>0</v>
      </c>
      <c r="DM26" s="489">
        <f t="shared" si="97"/>
        <v>0</v>
      </c>
      <c r="DN26" s="489">
        <f t="shared" si="97"/>
        <v>0</v>
      </c>
      <c r="DO26" s="489">
        <f t="shared" si="97"/>
        <v>0</v>
      </c>
      <c r="DP26" s="489">
        <f>SUM(DP27:DP29)</f>
        <v>0</v>
      </c>
      <c r="DQ26" s="489">
        <f t="shared" ref="DQ26:EB26" si="98">SUM(DQ27:DQ29)</f>
        <v>0</v>
      </c>
      <c r="DR26" s="489">
        <f t="shared" si="98"/>
        <v>0</v>
      </c>
      <c r="DS26" s="489">
        <f t="shared" si="98"/>
        <v>0</v>
      </c>
      <c r="DT26" s="489" t="e">
        <f t="shared" si="98"/>
        <v>#REF!</v>
      </c>
      <c r="DU26" s="489">
        <f t="shared" si="98"/>
        <v>0</v>
      </c>
      <c r="DV26" s="489">
        <f t="shared" si="98"/>
        <v>0</v>
      </c>
      <c r="DW26" s="489">
        <f t="shared" si="98"/>
        <v>0</v>
      </c>
      <c r="DX26" s="489">
        <f t="shared" si="98"/>
        <v>0</v>
      </c>
      <c r="DY26" s="489">
        <f t="shared" si="98"/>
        <v>0</v>
      </c>
      <c r="DZ26" s="489">
        <f t="shared" si="98"/>
        <v>0</v>
      </c>
      <c r="EA26" s="489">
        <f t="shared" si="98"/>
        <v>0</v>
      </c>
      <c r="EB26" s="489">
        <f t="shared" si="98"/>
        <v>0</v>
      </c>
      <c r="EC26" s="489">
        <f>SUM(EC27:EC29)</f>
        <v>0</v>
      </c>
      <c r="ED26" s="489">
        <f t="shared" ref="ED26:EO26" si="99">SUM(ED27:ED29)</f>
        <v>0</v>
      </c>
      <c r="EE26" s="489">
        <f t="shared" si="99"/>
        <v>0</v>
      </c>
      <c r="EF26" s="489">
        <f t="shared" si="99"/>
        <v>0</v>
      </c>
      <c r="EG26" s="489" t="e">
        <f t="shared" si="99"/>
        <v>#REF!</v>
      </c>
      <c r="EH26" s="489">
        <f t="shared" si="99"/>
        <v>0</v>
      </c>
      <c r="EI26" s="489">
        <f t="shared" si="99"/>
        <v>0</v>
      </c>
      <c r="EJ26" s="489">
        <f t="shared" si="99"/>
        <v>0</v>
      </c>
      <c r="EK26" s="489">
        <f t="shared" si="99"/>
        <v>0</v>
      </c>
      <c r="EL26" s="489">
        <f t="shared" si="99"/>
        <v>0</v>
      </c>
      <c r="EM26" s="489">
        <f t="shared" si="99"/>
        <v>0</v>
      </c>
      <c r="EN26" s="489">
        <f t="shared" si="99"/>
        <v>0</v>
      </c>
      <c r="EO26" s="489">
        <f t="shared" si="99"/>
        <v>0</v>
      </c>
      <c r="EP26" s="489">
        <f>SUM(EP27:EP29)</f>
        <v>0</v>
      </c>
    </row>
    <row r="27" spans="1:146" ht="30" outlineLevel="1" x14ac:dyDescent="0.25">
      <c r="A27" s="492" t="s">
        <v>2</v>
      </c>
      <c r="B27" s="493" t="s">
        <v>317</v>
      </c>
      <c r="C27" s="494"/>
      <c r="D27" s="495"/>
      <c r="E27" s="495"/>
      <c r="F27" s="495"/>
      <c r="G27" s="496">
        <f t="shared" ref="G27:G41" si="100">C27+D27-E27+F27</f>
        <v>0</v>
      </c>
      <c r="H27" s="495"/>
      <c r="I27" s="495"/>
      <c r="J27" s="495"/>
      <c r="K27" s="495"/>
      <c r="L27" s="495"/>
      <c r="M27" s="495"/>
      <c r="N27" s="496">
        <f>H27+I27-J27+K27-L27+M27</f>
        <v>0</v>
      </c>
      <c r="O27" s="495"/>
      <c r="P27" s="495"/>
      <c r="Q27" s="495"/>
      <c r="R27" s="495"/>
      <c r="S27" s="495"/>
      <c r="T27" s="495"/>
      <c r="U27" s="496">
        <f t="shared" ref="U27:U41" si="101">Q27+R27-S27+T27</f>
        <v>0</v>
      </c>
      <c r="V27" s="495"/>
      <c r="W27" s="495"/>
      <c r="X27" s="495"/>
      <c r="Y27" s="495"/>
      <c r="Z27" s="495"/>
      <c r="AA27" s="495"/>
      <c r="AB27" s="496">
        <f>V27+W27-X27+Y27-Z27+AA27</f>
        <v>0</v>
      </c>
      <c r="AC27" s="495"/>
      <c r="AD27" s="495"/>
      <c r="AF27" s="495"/>
      <c r="AG27" s="495"/>
      <c r="AH27" s="495"/>
      <c r="AI27" s="495"/>
      <c r="AJ27" s="496">
        <f t="shared" ref="AJ27:AJ29" si="102">AF27+AG27-AH27+AI27</f>
        <v>0</v>
      </c>
      <c r="AK27" s="495"/>
      <c r="AL27" s="495"/>
      <c r="AM27" s="495"/>
      <c r="AN27" s="495"/>
      <c r="AO27" s="495"/>
      <c r="AP27" s="495"/>
      <c r="AQ27" s="496">
        <f>AK27+AL27-AM27+AN27-AO27+AP27</f>
        <v>0</v>
      </c>
      <c r="AR27" s="495"/>
      <c r="AS27" s="495"/>
      <c r="AU27" s="495"/>
      <c r="AV27" s="495"/>
      <c r="AW27" s="495"/>
      <c r="AX27" s="495"/>
      <c r="AY27" s="496">
        <f t="shared" ref="AY27:AY29" si="103">AU27+AV27-AW27+AX27</f>
        <v>0</v>
      </c>
      <c r="AZ27" s="495"/>
      <c r="BA27" s="495"/>
      <c r="BB27" s="495"/>
      <c r="BC27" s="495"/>
      <c r="BD27" s="495"/>
      <c r="BE27" s="495"/>
      <c r="BF27" s="496">
        <f>AZ27+BA27-BB27+BC27-BD27+BE27</f>
        <v>0</v>
      </c>
      <c r="BG27" s="495"/>
      <c r="BH27" s="495"/>
      <c r="BJ27" s="495"/>
      <c r="BK27" s="495"/>
      <c r="BL27" s="495"/>
      <c r="BM27" s="495"/>
      <c r="BN27" s="496">
        <f t="shared" ref="BN27:BN29" si="104">BJ27+BK27-BL27+BM27</f>
        <v>0</v>
      </c>
      <c r="BO27" s="495"/>
      <c r="BP27" s="495"/>
      <c r="BQ27" s="495"/>
      <c r="BR27" s="495"/>
      <c r="BS27" s="495"/>
      <c r="BT27" s="495"/>
      <c r="BU27" s="496">
        <f>BO27+BP27-BQ27+BR27-BS27+BT27</f>
        <v>0</v>
      </c>
      <c r="BV27" s="495"/>
      <c r="BW27" s="495"/>
      <c r="BY27" s="495"/>
      <c r="BZ27" s="495"/>
      <c r="CA27" s="495"/>
      <c r="CB27" s="495"/>
      <c r="CC27" s="496">
        <f t="shared" ref="CC27:CC29" si="105">BY27+BZ27-CA27+CB27</f>
        <v>0</v>
      </c>
      <c r="CD27" s="495"/>
      <c r="CE27" s="495"/>
      <c r="CF27" s="495"/>
      <c r="CG27" s="495"/>
      <c r="CH27" s="495"/>
      <c r="CI27" s="495"/>
      <c r="CJ27" s="496">
        <f>CD27+CE27-CF27+CG27-CH27+CI27</f>
        <v>0</v>
      </c>
      <c r="CK27" s="495"/>
      <c r="CL27" s="495"/>
      <c r="CN27" s="495"/>
      <c r="CO27" s="495"/>
      <c r="CP27" s="495"/>
      <c r="CQ27" s="495"/>
      <c r="CR27" s="496">
        <f t="shared" ref="CR27:CR29" si="106">CN27+CO27-CP27+CQ27</f>
        <v>0</v>
      </c>
      <c r="CS27" s="495"/>
      <c r="CT27" s="495"/>
      <c r="CU27" s="495"/>
      <c r="CV27" s="495"/>
      <c r="CW27" s="495"/>
      <c r="CX27" s="495"/>
      <c r="CY27" s="496">
        <f>CS27+CT27-CU27+CV27-CW27+CX27</f>
        <v>0</v>
      </c>
      <c r="CZ27" s="495"/>
      <c r="DA27" s="495"/>
      <c r="DC27" s="495"/>
      <c r="DD27" s="495"/>
      <c r="DE27" s="495"/>
      <c r="DF27" s="495"/>
      <c r="DG27" s="496">
        <f t="shared" ref="DG27:DG29" si="107">DC27+DD27-DE27+DF27</f>
        <v>0</v>
      </c>
      <c r="DH27" s="495"/>
      <c r="DI27" s="495"/>
      <c r="DJ27" s="495"/>
      <c r="DK27" s="495"/>
      <c r="DL27" s="495"/>
      <c r="DM27" s="495"/>
      <c r="DN27" s="496">
        <f>DH27+DI27-DJ27+DK27-DL27+DM27</f>
        <v>0</v>
      </c>
      <c r="DO27" s="495"/>
      <c r="DP27" s="495"/>
      <c r="DQ27" s="495"/>
      <c r="DR27" s="495"/>
      <c r="DS27" s="495"/>
      <c r="DT27" s="496" t="e">
        <f>#REF!+DQ27-DR27+DS27</f>
        <v>#REF!</v>
      </c>
      <c r="DU27" s="495"/>
      <c r="DV27" s="495"/>
      <c r="DW27" s="495"/>
      <c r="DX27" s="495"/>
      <c r="DY27" s="495"/>
      <c r="DZ27" s="495"/>
      <c r="EA27" s="496">
        <f>DU27+DV27-DW27+DX27-DY27+DZ27</f>
        <v>0</v>
      </c>
      <c r="EB27" s="495"/>
      <c r="EC27" s="495"/>
      <c r="ED27" s="495"/>
      <c r="EE27" s="495"/>
      <c r="EF27" s="495"/>
      <c r="EG27" s="496" t="e">
        <f>#REF!+ED27-EE27+EF27</f>
        <v>#REF!</v>
      </c>
      <c r="EH27" s="495"/>
      <c r="EI27" s="495"/>
      <c r="EJ27" s="495"/>
      <c r="EK27" s="495"/>
      <c r="EL27" s="495"/>
      <c r="EM27" s="495"/>
      <c r="EN27" s="496">
        <f>EH27+EI27-EJ27+EK27-EL27+EM27</f>
        <v>0</v>
      </c>
      <c r="EO27" s="495"/>
      <c r="EP27" s="495"/>
    </row>
    <row r="28" spans="1:146" outlineLevel="1" x14ac:dyDescent="0.25">
      <c r="A28" s="499" t="s">
        <v>3</v>
      </c>
      <c r="B28" s="500" t="s">
        <v>318</v>
      </c>
      <c r="C28" s="501"/>
      <c r="D28" s="502"/>
      <c r="E28" s="502"/>
      <c r="F28" s="502"/>
      <c r="G28" s="489">
        <f t="shared" si="100"/>
        <v>0</v>
      </c>
      <c r="H28" s="502"/>
      <c r="I28" s="502"/>
      <c r="J28" s="502"/>
      <c r="K28" s="502"/>
      <c r="L28" s="502"/>
      <c r="M28" s="502"/>
      <c r="N28" s="496">
        <f>H28+I28-J28+K28-L28+M28</f>
        <v>0</v>
      </c>
      <c r="O28" s="502"/>
      <c r="P28" s="502"/>
      <c r="Q28" s="502"/>
      <c r="R28" s="502"/>
      <c r="S28" s="502"/>
      <c r="T28" s="502"/>
      <c r="U28" s="489">
        <f t="shared" si="101"/>
        <v>0</v>
      </c>
      <c r="V28" s="502"/>
      <c r="W28" s="502"/>
      <c r="X28" s="502"/>
      <c r="Y28" s="502"/>
      <c r="Z28" s="502"/>
      <c r="AA28" s="502"/>
      <c r="AB28" s="496">
        <f>V28+W28-X28+Y28-Z28+AA28</f>
        <v>0</v>
      </c>
      <c r="AC28" s="502"/>
      <c r="AD28" s="502"/>
      <c r="AF28" s="502"/>
      <c r="AG28" s="502"/>
      <c r="AH28" s="502"/>
      <c r="AI28" s="502"/>
      <c r="AJ28" s="489">
        <f t="shared" si="102"/>
        <v>0</v>
      </c>
      <c r="AK28" s="502"/>
      <c r="AL28" s="502"/>
      <c r="AM28" s="502"/>
      <c r="AN28" s="502"/>
      <c r="AO28" s="502"/>
      <c r="AP28" s="502"/>
      <c r="AQ28" s="496">
        <f>AK28+AL28-AM28+AN28-AO28+AP28</f>
        <v>0</v>
      </c>
      <c r="AR28" s="502"/>
      <c r="AS28" s="502"/>
      <c r="AU28" s="502"/>
      <c r="AV28" s="502"/>
      <c r="AW28" s="502"/>
      <c r="AX28" s="502"/>
      <c r="AY28" s="489">
        <f t="shared" si="103"/>
        <v>0</v>
      </c>
      <c r="AZ28" s="502"/>
      <c r="BA28" s="502"/>
      <c r="BB28" s="502"/>
      <c r="BC28" s="502"/>
      <c r="BD28" s="502"/>
      <c r="BE28" s="502"/>
      <c r="BF28" s="496">
        <f>AZ28+BA28-BB28+BC28-BD28+BE28</f>
        <v>0</v>
      </c>
      <c r="BG28" s="502"/>
      <c r="BH28" s="502"/>
      <c r="BJ28" s="502"/>
      <c r="BK28" s="502"/>
      <c r="BL28" s="502"/>
      <c r="BM28" s="502"/>
      <c r="BN28" s="489">
        <f t="shared" si="104"/>
        <v>0</v>
      </c>
      <c r="BO28" s="502"/>
      <c r="BP28" s="502"/>
      <c r="BQ28" s="502"/>
      <c r="BR28" s="502"/>
      <c r="BS28" s="502"/>
      <c r="BT28" s="502"/>
      <c r="BU28" s="496">
        <f>BO28+BP28-BQ28+BR28-BS28+BT28</f>
        <v>0</v>
      </c>
      <c r="BV28" s="502"/>
      <c r="BW28" s="502"/>
      <c r="BY28" s="502"/>
      <c r="BZ28" s="502"/>
      <c r="CA28" s="502"/>
      <c r="CB28" s="502"/>
      <c r="CC28" s="489">
        <f t="shared" si="105"/>
        <v>0</v>
      </c>
      <c r="CD28" s="502"/>
      <c r="CE28" s="502"/>
      <c r="CF28" s="502"/>
      <c r="CG28" s="502"/>
      <c r="CH28" s="502"/>
      <c r="CI28" s="502"/>
      <c r="CJ28" s="496">
        <f>CD28+CE28-CF28+CG28-CH28+CI28</f>
        <v>0</v>
      </c>
      <c r="CK28" s="502"/>
      <c r="CL28" s="502"/>
      <c r="CN28" s="502"/>
      <c r="CO28" s="502"/>
      <c r="CP28" s="502"/>
      <c r="CQ28" s="502"/>
      <c r="CR28" s="489">
        <f t="shared" si="106"/>
        <v>0</v>
      </c>
      <c r="CS28" s="502"/>
      <c r="CT28" s="502"/>
      <c r="CU28" s="502"/>
      <c r="CV28" s="502"/>
      <c r="CW28" s="502"/>
      <c r="CX28" s="502"/>
      <c r="CY28" s="496">
        <f>CS28+CT28-CU28+CV28-CW28+CX28</f>
        <v>0</v>
      </c>
      <c r="CZ28" s="502"/>
      <c r="DA28" s="502"/>
      <c r="DC28" s="502"/>
      <c r="DD28" s="502"/>
      <c r="DE28" s="502"/>
      <c r="DF28" s="502"/>
      <c r="DG28" s="489">
        <f t="shared" si="107"/>
        <v>0</v>
      </c>
      <c r="DH28" s="502"/>
      <c r="DI28" s="502"/>
      <c r="DJ28" s="502"/>
      <c r="DK28" s="502"/>
      <c r="DL28" s="502"/>
      <c r="DM28" s="502"/>
      <c r="DN28" s="496">
        <f>DH28+DI28-DJ28+DK28-DL28+DM28</f>
        <v>0</v>
      </c>
      <c r="DO28" s="502"/>
      <c r="DP28" s="502"/>
      <c r="DQ28" s="502"/>
      <c r="DR28" s="502"/>
      <c r="DS28" s="502"/>
      <c r="DT28" s="489" t="e">
        <f>#REF!+DQ28-DR28+DS28</f>
        <v>#REF!</v>
      </c>
      <c r="DU28" s="502"/>
      <c r="DV28" s="502"/>
      <c r="DW28" s="502"/>
      <c r="DX28" s="502"/>
      <c r="DY28" s="502"/>
      <c r="DZ28" s="502"/>
      <c r="EA28" s="496">
        <f>DU28+DV28-DW28+DX28-DY28+DZ28</f>
        <v>0</v>
      </c>
      <c r="EB28" s="502"/>
      <c r="EC28" s="502"/>
      <c r="ED28" s="502"/>
      <c r="EE28" s="502"/>
      <c r="EF28" s="502"/>
      <c r="EG28" s="489" t="e">
        <f>#REF!+ED28-EE28+EF28</f>
        <v>#REF!</v>
      </c>
      <c r="EH28" s="502"/>
      <c r="EI28" s="502"/>
      <c r="EJ28" s="502"/>
      <c r="EK28" s="502"/>
      <c r="EL28" s="502"/>
      <c r="EM28" s="502"/>
      <c r="EN28" s="496">
        <f>EH28+EI28-EJ28+EK28-EL28+EM28</f>
        <v>0</v>
      </c>
      <c r="EO28" s="502"/>
      <c r="EP28" s="502"/>
    </row>
    <row r="29" spans="1:146" outlineLevel="1" x14ac:dyDescent="0.25">
      <c r="A29" s="499" t="s">
        <v>4</v>
      </c>
      <c r="B29" s="500" t="s">
        <v>319</v>
      </c>
      <c r="C29" s="501"/>
      <c r="D29" s="502"/>
      <c r="E29" s="502"/>
      <c r="F29" s="502"/>
      <c r="G29" s="489">
        <f t="shared" si="100"/>
        <v>0</v>
      </c>
      <c r="H29" s="502"/>
      <c r="I29" s="502"/>
      <c r="J29" s="502"/>
      <c r="K29" s="502"/>
      <c r="L29" s="502"/>
      <c r="M29" s="502"/>
      <c r="N29" s="496">
        <f>H29+I29-J29+K29-L29+M29</f>
        <v>0</v>
      </c>
      <c r="O29" s="502"/>
      <c r="P29" s="502"/>
      <c r="Q29" s="502"/>
      <c r="R29" s="502"/>
      <c r="S29" s="502"/>
      <c r="T29" s="502"/>
      <c r="U29" s="489">
        <f t="shared" si="101"/>
        <v>0</v>
      </c>
      <c r="V29" s="502"/>
      <c r="W29" s="502"/>
      <c r="X29" s="502"/>
      <c r="Y29" s="502"/>
      <c r="Z29" s="502"/>
      <c r="AA29" s="502"/>
      <c r="AB29" s="496">
        <f>V29+W29-X29+Y29-Z29+AA29</f>
        <v>0</v>
      </c>
      <c r="AC29" s="502"/>
      <c r="AD29" s="502"/>
      <c r="AF29" s="502"/>
      <c r="AG29" s="502"/>
      <c r="AH29" s="502"/>
      <c r="AI29" s="502"/>
      <c r="AJ29" s="489">
        <f t="shared" si="102"/>
        <v>0</v>
      </c>
      <c r="AK29" s="502"/>
      <c r="AL29" s="502"/>
      <c r="AM29" s="502"/>
      <c r="AN29" s="502"/>
      <c r="AO29" s="502"/>
      <c r="AP29" s="502"/>
      <c r="AQ29" s="496">
        <f>AK29+AL29-AM29+AN29-AO29+AP29</f>
        <v>0</v>
      </c>
      <c r="AR29" s="502"/>
      <c r="AS29" s="502"/>
      <c r="AU29" s="502"/>
      <c r="AV29" s="502"/>
      <c r="AW29" s="502"/>
      <c r="AX29" s="502"/>
      <c r="AY29" s="489">
        <f t="shared" si="103"/>
        <v>0</v>
      </c>
      <c r="AZ29" s="502"/>
      <c r="BA29" s="502"/>
      <c r="BB29" s="502"/>
      <c r="BC29" s="502"/>
      <c r="BD29" s="502"/>
      <c r="BE29" s="502"/>
      <c r="BF29" s="496">
        <f>AZ29+BA29-BB29+BC29-BD29+BE29</f>
        <v>0</v>
      </c>
      <c r="BG29" s="502"/>
      <c r="BH29" s="502"/>
      <c r="BJ29" s="502"/>
      <c r="BK29" s="502"/>
      <c r="BL29" s="502"/>
      <c r="BM29" s="502"/>
      <c r="BN29" s="489">
        <f t="shared" si="104"/>
        <v>0</v>
      </c>
      <c r="BO29" s="502"/>
      <c r="BP29" s="502"/>
      <c r="BQ29" s="502"/>
      <c r="BR29" s="502"/>
      <c r="BS29" s="502"/>
      <c r="BT29" s="502"/>
      <c r="BU29" s="496">
        <f>BO29+BP29-BQ29+BR29-BS29+BT29</f>
        <v>0</v>
      </c>
      <c r="BV29" s="502"/>
      <c r="BW29" s="502"/>
      <c r="BY29" s="502"/>
      <c r="BZ29" s="502"/>
      <c r="CA29" s="502"/>
      <c r="CB29" s="502"/>
      <c r="CC29" s="489">
        <f t="shared" si="105"/>
        <v>0</v>
      </c>
      <c r="CD29" s="502"/>
      <c r="CE29" s="502"/>
      <c r="CF29" s="502"/>
      <c r="CG29" s="502"/>
      <c r="CH29" s="502"/>
      <c r="CI29" s="502"/>
      <c r="CJ29" s="496">
        <f>CD29+CE29-CF29+CG29-CH29+CI29</f>
        <v>0</v>
      </c>
      <c r="CK29" s="502"/>
      <c r="CL29" s="502"/>
      <c r="CN29" s="502"/>
      <c r="CO29" s="502"/>
      <c r="CP29" s="502"/>
      <c r="CQ29" s="502"/>
      <c r="CR29" s="489">
        <f t="shared" si="106"/>
        <v>0</v>
      </c>
      <c r="CS29" s="502"/>
      <c r="CT29" s="502"/>
      <c r="CU29" s="502"/>
      <c r="CV29" s="502"/>
      <c r="CW29" s="502"/>
      <c r="CX29" s="502"/>
      <c r="CY29" s="496">
        <f>CS29+CT29-CU29+CV29-CW29+CX29</f>
        <v>0</v>
      </c>
      <c r="CZ29" s="502"/>
      <c r="DA29" s="502"/>
      <c r="DC29" s="502"/>
      <c r="DD29" s="502"/>
      <c r="DE29" s="502"/>
      <c r="DF29" s="502"/>
      <c r="DG29" s="489">
        <f t="shared" si="107"/>
        <v>0</v>
      </c>
      <c r="DH29" s="502"/>
      <c r="DI29" s="502"/>
      <c r="DJ29" s="502"/>
      <c r="DK29" s="502"/>
      <c r="DL29" s="502"/>
      <c r="DM29" s="502"/>
      <c r="DN29" s="496">
        <f>DH29+DI29-DJ29+DK29-DL29+DM29</f>
        <v>0</v>
      </c>
      <c r="DO29" s="502"/>
      <c r="DP29" s="502"/>
      <c r="DQ29" s="502"/>
      <c r="DR29" s="502"/>
      <c r="DS29" s="502"/>
      <c r="DT29" s="489" t="e">
        <f>#REF!+DQ29-DR29+DS29</f>
        <v>#REF!</v>
      </c>
      <c r="DU29" s="502"/>
      <c r="DV29" s="502"/>
      <c r="DW29" s="502"/>
      <c r="DX29" s="502"/>
      <c r="DY29" s="502"/>
      <c r="DZ29" s="502"/>
      <c r="EA29" s="496">
        <f>DU29+DV29-DW29+DX29-DY29+DZ29</f>
        <v>0</v>
      </c>
      <c r="EB29" s="502"/>
      <c r="EC29" s="502"/>
      <c r="ED29" s="502"/>
      <c r="EE29" s="502"/>
      <c r="EF29" s="502"/>
      <c r="EG29" s="489" t="e">
        <f>#REF!+ED29-EE29+EF29</f>
        <v>#REF!</v>
      </c>
      <c r="EH29" s="502"/>
      <c r="EI29" s="502"/>
      <c r="EJ29" s="502"/>
      <c r="EK29" s="502"/>
      <c r="EL29" s="502"/>
      <c r="EM29" s="502"/>
      <c r="EN29" s="496">
        <f>EH29+EI29-EJ29+EK29-EL29+EM29</f>
        <v>0</v>
      </c>
      <c r="EO29" s="502"/>
      <c r="EP29" s="502"/>
    </row>
    <row r="30" spans="1:146" outlineLevel="1" x14ac:dyDescent="0.25">
      <c r="A30" s="487" t="s">
        <v>241</v>
      </c>
      <c r="B30" s="488" t="s">
        <v>320</v>
      </c>
      <c r="C30" s="489">
        <f>SUM(C31:C34)</f>
        <v>0</v>
      </c>
      <c r="D30" s="489">
        <f t="shared" ref="D30:AD30" si="108">SUM(D31:D34)</f>
        <v>0</v>
      </c>
      <c r="E30" s="489">
        <f t="shared" si="108"/>
        <v>0</v>
      </c>
      <c r="F30" s="489">
        <f t="shared" si="108"/>
        <v>0</v>
      </c>
      <c r="G30" s="489">
        <f t="shared" si="108"/>
        <v>0</v>
      </c>
      <c r="H30" s="489">
        <f t="shared" si="108"/>
        <v>0</v>
      </c>
      <c r="I30" s="489">
        <f t="shared" si="108"/>
        <v>0</v>
      </c>
      <c r="J30" s="489">
        <f t="shared" si="108"/>
        <v>0</v>
      </c>
      <c r="K30" s="489">
        <f t="shared" si="108"/>
        <v>0</v>
      </c>
      <c r="L30" s="489">
        <f t="shared" si="108"/>
        <v>0</v>
      </c>
      <c r="M30" s="489">
        <f t="shared" si="108"/>
        <v>0</v>
      </c>
      <c r="N30" s="489">
        <f t="shared" si="108"/>
        <v>0</v>
      </c>
      <c r="O30" s="489">
        <f t="shared" si="108"/>
        <v>0</v>
      </c>
      <c r="P30" s="489">
        <f t="shared" si="108"/>
        <v>0</v>
      </c>
      <c r="Q30" s="489">
        <f t="shared" si="108"/>
        <v>0</v>
      </c>
      <c r="R30" s="489">
        <f t="shared" si="108"/>
        <v>0</v>
      </c>
      <c r="S30" s="489">
        <f t="shared" si="108"/>
        <v>0</v>
      </c>
      <c r="T30" s="489">
        <f t="shared" si="108"/>
        <v>0</v>
      </c>
      <c r="U30" s="489">
        <f t="shared" si="108"/>
        <v>0</v>
      </c>
      <c r="V30" s="489">
        <f t="shared" si="108"/>
        <v>0</v>
      </c>
      <c r="W30" s="489">
        <f t="shared" si="108"/>
        <v>0</v>
      </c>
      <c r="X30" s="489">
        <f t="shared" si="108"/>
        <v>0</v>
      </c>
      <c r="Y30" s="489">
        <f t="shared" si="108"/>
        <v>0</v>
      </c>
      <c r="Z30" s="489">
        <f t="shared" si="108"/>
        <v>0</v>
      </c>
      <c r="AA30" s="489">
        <f t="shared" si="108"/>
        <v>0</v>
      </c>
      <c r="AB30" s="489">
        <f t="shared" si="108"/>
        <v>0</v>
      </c>
      <c r="AC30" s="489">
        <f t="shared" si="108"/>
        <v>0</v>
      </c>
      <c r="AD30" s="489">
        <f t="shared" si="108"/>
        <v>0</v>
      </c>
      <c r="AF30" s="489">
        <f t="shared" ref="AF30:AS30" si="109">SUM(AF31:AF34)</f>
        <v>0</v>
      </c>
      <c r="AG30" s="489">
        <f t="shared" si="109"/>
        <v>0</v>
      </c>
      <c r="AH30" s="489">
        <f t="shared" si="109"/>
        <v>0</v>
      </c>
      <c r="AI30" s="489">
        <f t="shared" si="109"/>
        <v>0</v>
      </c>
      <c r="AJ30" s="489">
        <f t="shared" si="109"/>
        <v>0</v>
      </c>
      <c r="AK30" s="489">
        <f t="shared" si="109"/>
        <v>0</v>
      </c>
      <c r="AL30" s="489">
        <f t="shared" si="109"/>
        <v>0</v>
      </c>
      <c r="AM30" s="489">
        <f t="shared" si="109"/>
        <v>0</v>
      </c>
      <c r="AN30" s="489">
        <f t="shared" si="109"/>
        <v>0</v>
      </c>
      <c r="AO30" s="489">
        <f t="shared" si="109"/>
        <v>0</v>
      </c>
      <c r="AP30" s="489">
        <f t="shared" si="109"/>
        <v>0</v>
      </c>
      <c r="AQ30" s="489">
        <f t="shared" si="109"/>
        <v>0</v>
      </c>
      <c r="AR30" s="489">
        <f t="shared" si="109"/>
        <v>0</v>
      </c>
      <c r="AS30" s="489">
        <f t="shared" si="109"/>
        <v>0</v>
      </c>
      <c r="AU30" s="489">
        <f t="shared" ref="AU30:BH30" si="110">SUM(AU31:AU34)</f>
        <v>0</v>
      </c>
      <c r="AV30" s="489">
        <f t="shared" si="110"/>
        <v>0</v>
      </c>
      <c r="AW30" s="489">
        <f t="shared" si="110"/>
        <v>0</v>
      </c>
      <c r="AX30" s="489">
        <f t="shared" si="110"/>
        <v>0</v>
      </c>
      <c r="AY30" s="489">
        <f t="shared" si="110"/>
        <v>0</v>
      </c>
      <c r="AZ30" s="489">
        <f t="shared" si="110"/>
        <v>0</v>
      </c>
      <c r="BA30" s="489">
        <f t="shared" si="110"/>
        <v>0</v>
      </c>
      <c r="BB30" s="489">
        <f t="shared" si="110"/>
        <v>0</v>
      </c>
      <c r="BC30" s="489">
        <f t="shared" si="110"/>
        <v>0</v>
      </c>
      <c r="BD30" s="489">
        <f t="shared" si="110"/>
        <v>0</v>
      </c>
      <c r="BE30" s="489">
        <f t="shared" si="110"/>
        <v>0</v>
      </c>
      <c r="BF30" s="489">
        <f t="shared" si="110"/>
        <v>0</v>
      </c>
      <c r="BG30" s="489">
        <f t="shared" si="110"/>
        <v>0</v>
      </c>
      <c r="BH30" s="489">
        <f t="shared" si="110"/>
        <v>0</v>
      </c>
      <c r="BJ30" s="489">
        <f t="shared" ref="BJ30:BW30" si="111">SUM(BJ31:BJ34)</f>
        <v>0</v>
      </c>
      <c r="BK30" s="489">
        <f t="shared" si="111"/>
        <v>0</v>
      </c>
      <c r="BL30" s="489">
        <f t="shared" si="111"/>
        <v>0</v>
      </c>
      <c r="BM30" s="489">
        <f t="shared" si="111"/>
        <v>0</v>
      </c>
      <c r="BN30" s="489">
        <f t="shared" si="111"/>
        <v>0</v>
      </c>
      <c r="BO30" s="489">
        <f t="shared" si="111"/>
        <v>0</v>
      </c>
      <c r="BP30" s="489">
        <f t="shared" si="111"/>
        <v>0</v>
      </c>
      <c r="BQ30" s="489">
        <f t="shared" si="111"/>
        <v>0</v>
      </c>
      <c r="BR30" s="489">
        <f t="shared" si="111"/>
        <v>0</v>
      </c>
      <c r="BS30" s="489">
        <f t="shared" si="111"/>
        <v>0</v>
      </c>
      <c r="BT30" s="489">
        <f t="shared" si="111"/>
        <v>0</v>
      </c>
      <c r="BU30" s="489">
        <f t="shared" si="111"/>
        <v>0</v>
      </c>
      <c r="BV30" s="489">
        <f t="shared" si="111"/>
        <v>0</v>
      </c>
      <c r="BW30" s="489">
        <f t="shared" si="111"/>
        <v>0</v>
      </c>
      <c r="BY30" s="489">
        <f t="shared" ref="BY30:CL30" si="112">SUM(BY31:BY34)</f>
        <v>0</v>
      </c>
      <c r="BZ30" s="489">
        <f t="shared" si="112"/>
        <v>0</v>
      </c>
      <c r="CA30" s="489">
        <f t="shared" si="112"/>
        <v>0</v>
      </c>
      <c r="CB30" s="489">
        <f t="shared" si="112"/>
        <v>0</v>
      </c>
      <c r="CC30" s="489">
        <f t="shared" si="112"/>
        <v>0</v>
      </c>
      <c r="CD30" s="489">
        <f t="shared" si="112"/>
        <v>0</v>
      </c>
      <c r="CE30" s="489">
        <f t="shared" si="112"/>
        <v>0</v>
      </c>
      <c r="CF30" s="489">
        <f t="shared" si="112"/>
        <v>0</v>
      </c>
      <c r="CG30" s="489">
        <f t="shared" si="112"/>
        <v>0</v>
      </c>
      <c r="CH30" s="489">
        <f t="shared" si="112"/>
        <v>0</v>
      </c>
      <c r="CI30" s="489">
        <f t="shared" si="112"/>
        <v>0</v>
      </c>
      <c r="CJ30" s="489">
        <f t="shared" si="112"/>
        <v>0</v>
      </c>
      <c r="CK30" s="489">
        <f t="shared" si="112"/>
        <v>0</v>
      </c>
      <c r="CL30" s="489">
        <f t="shared" si="112"/>
        <v>0</v>
      </c>
      <c r="CN30" s="489">
        <f t="shared" ref="CN30:DA30" si="113">SUM(CN31:CN34)</f>
        <v>0</v>
      </c>
      <c r="CO30" s="489">
        <f t="shared" si="113"/>
        <v>0</v>
      </c>
      <c r="CP30" s="489">
        <f t="shared" si="113"/>
        <v>0</v>
      </c>
      <c r="CQ30" s="489">
        <f t="shared" si="113"/>
        <v>0</v>
      </c>
      <c r="CR30" s="489">
        <f t="shared" si="113"/>
        <v>0</v>
      </c>
      <c r="CS30" s="489">
        <f t="shared" si="113"/>
        <v>0</v>
      </c>
      <c r="CT30" s="489">
        <f t="shared" si="113"/>
        <v>0</v>
      </c>
      <c r="CU30" s="489">
        <f t="shared" si="113"/>
        <v>0</v>
      </c>
      <c r="CV30" s="489">
        <f t="shared" si="113"/>
        <v>0</v>
      </c>
      <c r="CW30" s="489">
        <f t="shared" si="113"/>
        <v>0</v>
      </c>
      <c r="CX30" s="489">
        <f t="shared" si="113"/>
        <v>0</v>
      </c>
      <c r="CY30" s="489">
        <f t="shared" si="113"/>
        <v>0</v>
      </c>
      <c r="CZ30" s="489">
        <f t="shared" si="113"/>
        <v>0</v>
      </c>
      <c r="DA30" s="489">
        <f t="shared" si="113"/>
        <v>0</v>
      </c>
      <c r="DC30" s="489">
        <f t="shared" ref="DC30:DP30" si="114">SUM(DC31:DC34)</f>
        <v>0</v>
      </c>
      <c r="DD30" s="489">
        <f t="shared" si="114"/>
        <v>0</v>
      </c>
      <c r="DE30" s="489">
        <f t="shared" si="114"/>
        <v>0</v>
      </c>
      <c r="DF30" s="489">
        <f t="shared" si="114"/>
        <v>0</v>
      </c>
      <c r="DG30" s="489">
        <f t="shared" si="114"/>
        <v>0</v>
      </c>
      <c r="DH30" s="489">
        <f t="shared" si="114"/>
        <v>0</v>
      </c>
      <c r="DI30" s="489">
        <f t="shared" si="114"/>
        <v>0</v>
      </c>
      <c r="DJ30" s="489">
        <f t="shared" si="114"/>
        <v>0</v>
      </c>
      <c r="DK30" s="489">
        <f t="shared" si="114"/>
        <v>0</v>
      </c>
      <c r="DL30" s="489">
        <f t="shared" si="114"/>
        <v>0</v>
      </c>
      <c r="DM30" s="489">
        <f t="shared" si="114"/>
        <v>0</v>
      </c>
      <c r="DN30" s="489">
        <f t="shared" si="114"/>
        <v>0</v>
      </c>
      <c r="DO30" s="489">
        <f t="shared" si="114"/>
        <v>0</v>
      </c>
      <c r="DP30" s="489">
        <f t="shared" si="114"/>
        <v>0</v>
      </c>
      <c r="DQ30" s="489">
        <f t="shared" ref="DQ30:EC30" si="115">SUM(DQ31:DQ34)</f>
        <v>0</v>
      </c>
      <c r="DR30" s="489">
        <f t="shared" si="115"/>
        <v>0</v>
      </c>
      <c r="DS30" s="489">
        <f t="shared" si="115"/>
        <v>0</v>
      </c>
      <c r="DT30" s="489" t="e">
        <f t="shared" si="115"/>
        <v>#REF!</v>
      </c>
      <c r="DU30" s="489">
        <f t="shared" si="115"/>
        <v>0</v>
      </c>
      <c r="DV30" s="489">
        <f t="shared" si="115"/>
        <v>0</v>
      </c>
      <c r="DW30" s="489">
        <f t="shared" si="115"/>
        <v>0</v>
      </c>
      <c r="DX30" s="489">
        <f t="shared" si="115"/>
        <v>0</v>
      </c>
      <c r="DY30" s="489">
        <f t="shared" si="115"/>
        <v>0</v>
      </c>
      <c r="DZ30" s="489">
        <f t="shared" si="115"/>
        <v>0</v>
      </c>
      <c r="EA30" s="489">
        <f t="shared" si="115"/>
        <v>0</v>
      </c>
      <c r="EB30" s="489">
        <f t="shared" si="115"/>
        <v>0</v>
      </c>
      <c r="EC30" s="489">
        <f t="shared" si="115"/>
        <v>0</v>
      </c>
      <c r="ED30" s="489">
        <f t="shared" ref="ED30:EP30" si="116">SUM(ED31:ED34)</f>
        <v>0</v>
      </c>
      <c r="EE30" s="489">
        <f t="shared" si="116"/>
        <v>0</v>
      </c>
      <c r="EF30" s="489">
        <f t="shared" si="116"/>
        <v>0</v>
      </c>
      <c r="EG30" s="489" t="e">
        <f t="shared" si="116"/>
        <v>#REF!</v>
      </c>
      <c r="EH30" s="489">
        <f t="shared" si="116"/>
        <v>0</v>
      </c>
      <c r="EI30" s="489">
        <f t="shared" si="116"/>
        <v>0</v>
      </c>
      <c r="EJ30" s="489">
        <f t="shared" si="116"/>
        <v>0</v>
      </c>
      <c r="EK30" s="489">
        <f t="shared" si="116"/>
        <v>0</v>
      </c>
      <c r="EL30" s="489">
        <f t="shared" si="116"/>
        <v>0</v>
      </c>
      <c r="EM30" s="489">
        <f t="shared" si="116"/>
        <v>0</v>
      </c>
      <c r="EN30" s="489">
        <f t="shared" si="116"/>
        <v>0</v>
      </c>
      <c r="EO30" s="489">
        <f t="shared" si="116"/>
        <v>0</v>
      </c>
      <c r="EP30" s="489">
        <f t="shared" si="116"/>
        <v>0</v>
      </c>
    </row>
    <row r="31" spans="1:146" ht="30" outlineLevel="1" x14ac:dyDescent="0.25">
      <c r="A31" s="499" t="s">
        <v>2</v>
      </c>
      <c r="B31" s="500" t="s">
        <v>321</v>
      </c>
      <c r="C31" s="501"/>
      <c r="D31" s="502"/>
      <c r="E31" s="502"/>
      <c r="F31" s="502"/>
      <c r="G31" s="489">
        <f t="shared" si="100"/>
        <v>0</v>
      </c>
      <c r="H31" s="502"/>
      <c r="I31" s="502"/>
      <c r="J31" s="502"/>
      <c r="K31" s="502"/>
      <c r="L31" s="502"/>
      <c r="M31" s="502"/>
      <c r="N31" s="496">
        <f>H31+I31-J31+K31-L31+M31</f>
        <v>0</v>
      </c>
      <c r="O31" s="502"/>
      <c r="P31" s="502"/>
      <c r="Q31" s="502"/>
      <c r="R31" s="502"/>
      <c r="S31" s="502"/>
      <c r="T31" s="502"/>
      <c r="U31" s="489">
        <f t="shared" si="101"/>
        <v>0</v>
      </c>
      <c r="V31" s="502"/>
      <c r="W31" s="502"/>
      <c r="X31" s="502"/>
      <c r="Y31" s="502"/>
      <c r="Z31" s="502"/>
      <c r="AA31" s="502"/>
      <c r="AB31" s="496">
        <f>V31+W31-X31+Y31-Z31+AA31</f>
        <v>0</v>
      </c>
      <c r="AC31" s="502"/>
      <c r="AD31" s="502"/>
      <c r="AF31" s="502"/>
      <c r="AG31" s="502"/>
      <c r="AH31" s="502"/>
      <c r="AI31" s="502"/>
      <c r="AJ31" s="489">
        <f t="shared" ref="AJ31:AJ34" si="117">AF31+AG31-AH31+AI31</f>
        <v>0</v>
      </c>
      <c r="AK31" s="502"/>
      <c r="AL31" s="502"/>
      <c r="AM31" s="502"/>
      <c r="AN31" s="502"/>
      <c r="AO31" s="502"/>
      <c r="AP31" s="502"/>
      <c r="AQ31" s="496">
        <f>AK31+AL31-AM31+AN31-AO31+AP31</f>
        <v>0</v>
      </c>
      <c r="AR31" s="502"/>
      <c r="AS31" s="502"/>
      <c r="AU31" s="502"/>
      <c r="AV31" s="502"/>
      <c r="AW31" s="502"/>
      <c r="AX31" s="502"/>
      <c r="AY31" s="489">
        <f t="shared" ref="AY31:AY34" si="118">AU31+AV31-AW31+AX31</f>
        <v>0</v>
      </c>
      <c r="AZ31" s="502"/>
      <c r="BA31" s="502"/>
      <c r="BB31" s="502"/>
      <c r="BC31" s="502"/>
      <c r="BD31" s="502"/>
      <c r="BE31" s="502"/>
      <c r="BF31" s="496">
        <f>AZ31+BA31-BB31+BC31-BD31+BE31</f>
        <v>0</v>
      </c>
      <c r="BG31" s="502"/>
      <c r="BH31" s="502"/>
      <c r="BJ31" s="502"/>
      <c r="BK31" s="502"/>
      <c r="BL31" s="502"/>
      <c r="BM31" s="502"/>
      <c r="BN31" s="489">
        <f t="shared" ref="BN31:BN34" si="119">BJ31+BK31-BL31+BM31</f>
        <v>0</v>
      </c>
      <c r="BO31" s="502"/>
      <c r="BP31" s="502"/>
      <c r="BQ31" s="502"/>
      <c r="BR31" s="502"/>
      <c r="BS31" s="502"/>
      <c r="BT31" s="502"/>
      <c r="BU31" s="496">
        <f>BO31+BP31-BQ31+BR31-BS31+BT31</f>
        <v>0</v>
      </c>
      <c r="BV31" s="502"/>
      <c r="BW31" s="502"/>
      <c r="BY31" s="502"/>
      <c r="BZ31" s="502"/>
      <c r="CA31" s="502"/>
      <c r="CB31" s="502"/>
      <c r="CC31" s="489">
        <f t="shared" ref="CC31:CC34" si="120">BY31+BZ31-CA31+CB31</f>
        <v>0</v>
      </c>
      <c r="CD31" s="502"/>
      <c r="CE31" s="502"/>
      <c r="CF31" s="502"/>
      <c r="CG31" s="502"/>
      <c r="CH31" s="502"/>
      <c r="CI31" s="502"/>
      <c r="CJ31" s="496">
        <f>CD31+CE31-CF31+CG31-CH31+CI31</f>
        <v>0</v>
      </c>
      <c r="CK31" s="502"/>
      <c r="CL31" s="502"/>
      <c r="CN31" s="502"/>
      <c r="CO31" s="502"/>
      <c r="CP31" s="502"/>
      <c r="CQ31" s="502"/>
      <c r="CR31" s="489">
        <f t="shared" ref="CR31:CR34" si="121">CN31+CO31-CP31+CQ31</f>
        <v>0</v>
      </c>
      <c r="CS31" s="502"/>
      <c r="CT31" s="502"/>
      <c r="CU31" s="502"/>
      <c r="CV31" s="502"/>
      <c r="CW31" s="502"/>
      <c r="CX31" s="502"/>
      <c r="CY31" s="496">
        <f>CS31+CT31-CU31+CV31-CW31+CX31</f>
        <v>0</v>
      </c>
      <c r="CZ31" s="502"/>
      <c r="DA31" s="502"/>
      <c r="DC31" s="502"/>
      <c r="DD31" s="502"/>
      <c r="DE31" s="502"/>
      <c r="DF31" s="502"/>
      <c r="DG31" s="489">
        <f t="shared" ref="DG31:DG34" si="122">DC31+DD31-DE31+DF31</f>
        <v>0</v>
      </c>
      <c r="DH31" s="502"/>
      <c r="DI31" s="502"/>
      <c r="DJ31" s="502"/>
      <c r="DK31" s="502"/>
      <c r="DL31" s="502"/>
      <c r="DM31" s="502"/>
      <c r="DN31" s="496">
        <f>DH31+DI31-DJ31+DK31-DL31+DM31</f>
        <v>0</v>
      </c>
      <c r="DO31" s="502"/>
      <c r="DP31" s="502"/>
      <c r="DQ31" s="502"/>
      <c r="DR31" s="502"/>
      <c r="DS31" s="502"/>
      <c r="DT31" s="489" t="e">
        <f>#REF!+DQ31-DR31+DS31</f>
        <v>#REF!</v>
      </c>
      <c r="DU31" s="502"/>
      <c r="DV31" s="502"/>
      <c r="DW31" s="502"/>
      <c r="DX31" s="502"/>
      <c r="DY31" s="502"/>
      <c r="DZ31" s="502"/>
      <c r="EA31" s="496">
        <f>DU31+DV31-DW31+DX31-DY31+DZ31</f>
        <v>0</v>
      </c>
      <c r="EB31" s="502"/>
      <c r="EC31" s="502"/>
      <c r="ED31" s="502"/>
      <c r="EE31" s="502"/>
      <c r="EF31" s="502"/>
      <c r="EG31" s="489" t="e">
        <f>#REF!+ED31-EE31+EF31</f>
        <v>#REF!</v>
      </c>
      <c r="EH31" s="502"/>
      <c r="EI31" s="502"/>
      <c r="EJ31" s="502"/>
      <c r="EK31" s="502"/>
      <c r="EL31" s="502"/>
      <c r="EM31" s="502"/>
      <c r="EN31" s="496">
        <f>EH31+EI31-EJ31+EK31-EL31+EM31</f>
        <v>0</v>
      </c>
      <c r="EO31" s="502"/>
      <c r="EP31" s="502"/>
    </row>
    <row r="32" spans="1:146" outlineLevel="1" x14ac:dyDescent="0.25">
      <c r="A32" s="499" t="s">
        <v>3</v>
      </c>
      <c r="B32" s="500" t="s">
        <v>322</v>
      </c>
      <c r="C32" s="501"/>
      <c r="D32" s="502"/>
      <c r="E32" s="502"/>
      <c r="F32" s="502"/>
      <c r="G32" s="489">
        <f t="shared" si="100"/>
        <v>0</v>
      </c>
      <c r="H32" s="502"/>
      <c r="I32" s="502"/>
      <c r="J32" s="502"/>
      <c r="K32" s="502"/>
      <c r="L32" s="502"/>
      <c r="M32" s="502"/>
      <c r="N32" s="496">
        <f>H32+I32-J32+K32-L32+M32</f>
        <v>0</v>
      </c>
      <c r="O32" s="502"/>
      <c r="P32" s="502"/>
      <c r="Q32" s="502"/>
      <c r="R32" s="502"/>
      <c r="S32" s="502"/>
      <c r="T32" s="502"/>
      <c r="U32" s="489">
        <f t="shared" si="101"/>
        <v>0</v>
      </c>
      <c r="V32" s="502"/>
      <c r="W32" s="502"/>
      <c r="X32" s="502"/>
      <c r="Y32" s="502"/>
      <c r="Z32" s="502"/>
      <c r="AA32" s="502"/>
      <c r="AB32" s="496">
        <f>V32+W32-X32+Y32-Z32+AA32</f>
        <v>0</v>
      </c>
      <c r="AC32" s="502"/>
      <c r="AD32" s="502"/>
      <c r="AF32" s="502"/>
      <c r="AG32" s="502"/>
      <c r="AH32" s="502"/>
      <c r="AI32" s="502"/>
      <c r="AJ32" s="489">
        <f t="shared" si="117"/>
        <v>0</v>
      </c>
      <c r="AK32" s="502"/>
      <c r="AL32" s="502"/>
      <c r="AM32" s="502"/>
      <c r="AN32" s="502"/>
      <c r="AO32" s="502"/>
      <c r="AP32" s="502"/>
      <c r="AQ32" s="496">
        <f>AK32+AL32-AM32+AN32-AO32+AP32</f>
        <v>0</v>
      </c>
      <c r="AR32" s="502"/>
      <c r="AS32" s="502"/>
      <c r="AU32" s="502"/>
      <c r="AV32" s="502"/>
      <c r="AW32" s="502"/>
      <c r="AX32" s="502"/>
      <c r="AY32" s="489">
        <f t="shared" si="118"/>
        <v>0</v>
      </c>
      <c r="AZ32" s="502"/>
      <c r="BA32" s="502"/>
      <c r="BB32" s="502"/>
      <c r="BC32" s="502"/>
      <c r="BD32" s="502"/>
      <c r="BE32" s="502"/>
      <c r="BF32" s="496">
        <f>AZ32+BA32-BB32+BC32-BD32+BE32</f>
        <v>0</v>
      </c>
      <c r="BG32" s="502"/>
      <c r="BH32" s="502"/>
      <c r="BJ32" s="502"/>
      <c r="BK32" s="502"/>
      <c r="BL32" s="502"/>
      <c r="BM32" s="502"/>
      <c r="BN32" s="489">
        <f t="shared" si="119"/>
        <v>0</v>
      </c>
      <c r="BO32" s="502"/>
      <c r="BP32" s="502"/>
      <c r="BQ32" s="502"/>
      <c r="BR32" s="502"/>
      <c r="BS32" s="502"/>
      <c r="BT32" s="502"/>
      <c r="BU32" s="496">
        <f>BO32+BP32-BQ32+BR32-BS32+BT32</f>
        <v>0</v>
      </c>
      <c r="BV32" s="502"/>
      <c r="BW32" s="502"/>
      <c r="BY32" s="502"/>
      <c r="BZ32" s="502"/>
      <c r="CA32" s="502"/>
      <c r="CB32" s="502"/>
      <c r="CC32" s="489">
        <f t="shared" si="120"/>
        <v>0</v>
      </c>
      <c r="CD32" s="502"/>
      <c r="CE32" s="502"/>
      <c r="CF32" s="502"/>
      <c r="CG32" s="502"/>
      <c r="CH32" s="502"/>
      <c r="CI32" s="502"/>
      <c r="CJ32" s="496">
        <f>CD32+CE32-CF32+CG32-CH32+CI32</f>
        <v>0</v>
      </c>
      <c r="CK32" s="502"/>
      <c r="CL32" s="502"/>
      <c r="CN32" s="502"/>
      <c r="CO32" s="502"/>
      <c r="CP32" s="502"/>
      <c r="CQ32" s="502"/>
      <c r="CR32" s="489">
        <f t="shared" si="121"/>
        <v>0</v>
      </c>
      <c r="CS32" s="502"/>
      <c r="CT32" s="502"/>
      <c r="CU32" s="502"/>
      <c r="CV32" s="502"/>
      <c r="CW32" s="502"/>
      <c r="CX32" s="502"/>
      <c r="CY32" s="496">
        <f>CS32+CT32-CU32+CV32-CW32+CX32</f>
        <v>0</v>
      </c>
      <c r="CZ32" s="502"/>
      <c r="DA32" s="502"/>
      <c r="DC32" s="502"/>
      <c r="DD32" s="502"/>
      <c r="DE32" s="502"/>
      <c r="DF32" s="502"/>
      <c r="DG32" s="489">
        <f t="shared" si="122"/>
        <v>0</v>
      </c>
      <c r="DH32" s="502"/>
      <c r="DI32" s="502"/>
      <c r="DJ32" s="502"/>
      <c r="DK32" s="502"/>
      <c r="DL32" s="502"/>
      <c r="DM32" s="502"/>
      <c r="DN32" s="496">
        <f>DH32+DI32-DJ32+DK32-DL32+DM32</f>
        <v>0</v>
      </c>
      <c r="DO32" s="502"/>
      <c r="DP32" s="502"/>
      <c r="DQ32" s="502"/>
      <c r="DR32" s="502"/>
      <c r="DS32" s="502"/>
      <c r="DT32" s="489" t="e">
        <f>#REF!+DQ32-DR32+DS32</f>
        <v>#REF!</v>
      </c>
      <c r="DU32" s="502"/>
      <c r="DV32" s="502"/>
      <c r="DW32" s="502"/>
      <c r="DX32" s="502"/>
      <c r="DY32" s="502"/>
      <c r="DZ32" s="502"/>
      <c r="EA32" s="496">
        <f>DU32+DV32-DW32+DX32-DY32+DZ32</f>
        <v>0</v>
      </c>
      <c r="EB32" s="502"/>
      <c r="EC32" s="502"/>
      <c r="ED32" s="502"/>
      <c r="EE32" s="502"/>
      <c r="EF32" s="502"/>
      <c r="EG32" s="489" t="e">
        <f>#REF!+ED32-EE32+EF32</f>
        <v>#REF!</v>
      </c>
      <c r="EH32" s="502"/>
      <c r="EI32" s="502"/>
      <c r="EJ32" s="502"/>
      <c r="EK32" s="502"/>
      <c r="EL32" s="502"/>
      <c r="EM32" s="502"/>
      <c r="EN32" s="496">
        <f>EH32+EI32-EJ32+EK32-EL32+EM32</f>
        <v>0</v>
      </c>
      <c r="EO32" s="502"/>
      <c r="EP32" s="502"/>
    </row>
    <row r="33" spans="1:146" outlineLevel="1" x14ac:dyDescent="0.25">
      <c r="A33" s="499" t="s">
        <v>4</v>
      </c>
      <c r="B33" s="500" t="s">
        <v>323</v>
      </c>
      <c r="C33" s="501"/>
      <c r="D33" s="502"/>
      <c r="E33" s="502"/>
      <c r="F33" s="502"/>
      <c r="G33" s="489">
        <f t="shared" si="100"/>
        <v>0</v>
      </c>
      <c r="H33" s="502"/>
      <c r="I33" s="502"/>
      <c r="J33" s="502"/>
      <c r="K33" s="502"/>
      <c r="L33" s="502"/>
      <c r="M33" s="502"/>
      <c r="N33" s="496">
        <f>H33+I33-J33+K33-L33+M33</f>
        <v>0</v>
      </c>
      <c r="O33" s="502"/>
      <c r="P33" s="502"/>
      <c r="Q33" s="502"/>
      <c r="R33" s="502"/>
      <c r="S33" s="502"/>
      <c r="T33" s="502"/>
      <c r="U33" s="489">
        <f t="shared" si="101"/>
        <v>0</v>
      </c>
      <c r="V33" s="502"/>
      <c r="W33" s="502"/>
      <c r="X33" s="502"/>
      <c r="Y33" s="502"/>
      <c r="Z33" s="502"/>
      <c r="AA33" s="502"/>
      <c r="AB33" s="496">
        <f>V33+W33-X33+Y33-Z33+AA33</f>
        <v>0</v>
      </c>
      <c r="AC33" s="502"/>
      <c r="AD33" s="502"/>
      <c r="AF33" s="502"/>
      <c r="AG33" s="502"/>
      <c r="AH33" s="502"/>
      <c r="AI33" s="502"/>
      <c r="AJ33" s="489">
        <f t="shared" si="117"/>
        <v>0</v>
      </c>
      <c r="AK33" s="502"/>
      <c r="AL33" s="502"/>
      <c r="AM33" s="502"/>
      <c r="AN33" s="502"/>
      <c r="AO33" s="502"/>
      <c r="AP33" s="502"/>
      <c r="AQ33" s="496">
        <f>AK33+AL33-AM33+AN33-AO33+AP33</f>
        <v>0</v>
      </c>
      <c r="AR33" s="502"/>
      <c r="AS33" s="502"/>
      <c r="AU33" s="502"/>
      <c r="AV33" s="502"/>
      <c r="AW33" s="502"/>
      <c r="AX33" s="502"/>
      <c r="AY33" s="489">
        <f t="shared" si="118"/>
        <v>0</v>
      </c>
      <c r="AZ33" s="502"/>
      <c r="BA33" s="502"/>
      <c r="BB33" s="502"/>
      <c r="BC33" s="502"/>
      <c r="BD33" s="502"/>
      <c r="BE33" s="502"/>
      <c r="BF33" s="496">
        <f>AZ33+BA33-BB33+BC33-BD33+BE33</f>
        <v>0</v>
      </c>
      <c r="BG33" s="502"/>
      <c r="BH33" s="502"/>
      <c r="BJ33" s="502"/>
      <c r="BK33" s="502"/>
      <c r="BL33" s="502"/>
      <c r="BM33" s="502"/>
      <c r="BN33" s="489">
        <f t="shared" si="119"/>
        <v>0</v>
      </c>
      <c r="BO33" s="502"/>
      <c r="BP33" s="502"/>
      <c r="BQ33" s="502"/>
      <c r="BR33" s="502"/>
      <c r="BS33" s="502"/>
      <c r="BT33" s="502"/>
      <c r="BU33" s="496">
        <f>BO33+BP33-BQ33+BR33-BS33+BT33</f>
        <v>0</v>
      </c>
      <c r="BV33" s="502"/>
      <c r="BW33" s="502"/>
      <c r="BY33" s="502"/>
      <c r="BZ33" s="502"/>
      <c r="CA33" s="502"/>
      <c r="CB33" s="502"/>
      <c r="CC33" s="489">
        <f t="shared" si="120"/>
        <v>0</v>
      </c>
      <c r="CD33" s="502"/>
      <c r="CE33" s="502"/>
      <c r="CF33" s="502"/>
      <c r="CG33" s="502"/>
      <c r="CH33" s="502"/>
      <c r="CI33" s="502"/>
      <c r="CJ33" s="496">
        <f>CD33+CE33-CF33+CG33-CH33+CI33</f>
        <v>0</v>
      </c>
      <c r="CK33" s="502"/>
      <c r="CL33" s="502"/>
      <c r="CN33" s="502"/>
      <c r="CO33" s="502"/>
      <c r="CP33" s="502"/>
      <c r="CQ33" s="502"/>
      <c r="CR33" s="489">
        <f t="shared" si="121"/>
        <v>0</v>
      </c>
      <c r="CS33" s="502"/>
      <c r="CT33" s="502"/>
      <c r="CU33" s="502"/>
      <c r="CV33" s="502"/>
      <c r="CW33" s="502"/>
      <c r="CX33" s="502"/>
      <c r="CY33" s="496">
        <f>CS33+CT33-CU33+CV33-CW33+CX33</f>
        <v>0</v>
      </c>
      <c r="CZ33" s="502"/>
      <c r="DA33" s="502"/>
      <c r="DC33" s="502"/>
      <c r="DD33" s="502"/>
      <c r="DE33" s="502"/>
      <c r="DF33" s="502"/>
      <c r="DG33" s="489">
        <f t="shared" si="122"/>
        <v>0</v>
      </c>
      <c r="DH33" s="502"/>
      <c r="DI33" s="502"/>
      <c r="DJ33" s="502"/>
      <c r="DK33" s="502"/>
      <c r="DL33" s="502"/>
      <c r="DM33" s="502"/>
      <c r="DN33" s="496">
        <f>DH33+DI33-DJ33+DK33-DL33+DM33</f>
        <v>0</v>
      </c>
      <c r="DO33" s="502"/>
      <c r="DP33" s="502"/>
      <c r="DQ33" s="502"/>
      <c r="DR33" s="502"/>
      <c r="DS33" s="502"/>
      <c r="DT33" s="489" t="e">
        <f>#REF!+DQ33-DR33+DS33</f>
        <v>#REF!</v>
      </c>
      <c r="DU33" s="502"/>
      <c r="DV33" s="502"/>
      <c r="DW33" s="502"/>
      <c r="DX33" s="502"/>
      <c r="DY33" s="502"/>
      <c r="DZ33" s="502"/>
      <c r="EA33" s="496">
        <f>DU33+DV33-DW33+DX33-DY33+DZ33</f>
        <v>0</v>
      </c>
      <c r="EB33" s="502"/>
      <c r="EC33" s="502"/>
      <c r="ED33" s="502"/>
      <c r="EE33" s="502"/>
      <c r="EF33" s="502"/>
      <c r="EG33" s="489" t="e">
        <f>#REF!+ED33-EE33+EF33</f>
        <v>#REF!</v>
      </c>
      <c r="EH33" s="502"/>
      <c r="EI33" s="502"/>
      <c r="EJ33" s="502"/>
      <c r="EK33" s="502"/>
      <c r="EL33" s="502"/>
      <c r="EM33" s="502"/>
      <c r="EN33" s="496">
        <f>EH33+EI33-EJ33+EK33-EL33+EM33</f>
        <v>0</v>
      </c>
      <c r="EO33" s="502"/>
      <c r="EP33" s="502"/>
    </row>
    <row r="34" spans="1:146" outlineLevel="1" x14ac:dyDescent="0.25">
      <c r="A34" s="499" t="s">
        <v>11</v>
      </c>
      <c r="B34" s="500" t="s">
        <v>324</v>
      </c>
      <c r="C34" s="501"/>
      <c r="D34" s="502"/>
      <c r="E34" s="502"/>
      <c r="F34" s="502"/>
      <c r="G34" s="489">
        <f t="shared" si="100"/>
        <v>0</v>
      </c>
      <c r="H34" s="502"/>
      <c r="I34" s="502"/>
      <c r="J34" s="502"/>
      <c r="K34" s="502"/>
      <c r="L34" s="502"/>
      <c r="M34" s="502"/>
      <c r="N34" s="496">
        <f>H34+I34-J34+K34-L34+M34</f>
        <v>0</v>
      </c>
      <c r="O34" s="502"/>
      <c r="P34" s="502"/>
      <c r="Q34" s="502"/>
      <c r="R34" s="502"/>
      <c r="S34" s="502"/>
      <c r="T34" s="502"/>
      <c r="U34" s="489">
        <f t="shared" si="101"/>
        <v>0</v>
      </c>
      <c r="V34" s="502"/>
      <c r="W34" s="502"/>
      <c r="X34" s="502"/>
      <c r="Y34" s="502"/>
      <c r="Z34" s="502"/>
      <c r="AA34" s="502"/>
      <c r="AB34" s="496">
        <f>V34+W34-X34+Y34-Z34+AA34</f>
        <v>0</v>
      </c>
      <c r="AC34" s="502"/>
      <c r="AD34" s="502"/>
      <c r="AF34" s="502"/>
      <c r="AG34" s="502"/>
      <c r="AH34" s="502"/>
      <c r="AI34" s="502"/>
      <c r="AJ34" s="489">
        <f t="shared" si="117"/>
        <v>0</v>
      </c>
      <c r="AK34" s="502"/>
      <c r="AL34" s="502"/>
      <c r="AM34" s="502"/>
      <c r="AN34" s="502"/>
      <c r="AO34" s="502"/>
      <c r="AP34" s="502"/>
      <c r="AQ34" s="496">
        <f>AK34+AL34-AM34+AN34-AO34+AP34</f>
        <v>0</v>
      </c>
      <c r="AR34" s="502"/>
      <c r="AS34" s="502"/>
      <c r="AU34" s="502"/>
      <c r="AV34" s="502"/>
      <c r="AW34" s="502"/>
      <c r="AX34" s="502"/>
      <c r="AY34" s="489">
        <f t="shared" si="118"/>
        <v>0</v>
      </c>
      <c r="AZ34" s="502"/>
      <c r="BA34" s="502"/>
      <c r="BB34" s="502"/>
      <c r="BC34" s="502"/>
      <c r="BD34" s="502"/>
      <c r="BE34" s="502"/>
      <c r="BF34" s="496">
        <f>AZ34+BA34-BB34+BC34-BD34+BE34</f>
        <v>0</v>
      </c>
      <c r="BG34" s="502"/>
      <c r="BH34" s="502"/>
      <c r="BJ34" s="502"/>
      <c r="BK34" s="502"/>
      <c r="BL34" s="502"/>
      <c r="BM34" s="502"/>
      <c r="BN34" s="489">
        <f t="shared" si="119"/>
        <v>0</v>
      </c>
      <c r="BO34" s="502"/>
      <c r="BP34" s="502"/>
      <c r="BQ34" s="502"/>
      <c r="BR34" s="502"/>
      <c r="BS34" s="502"/>
      <c r="BT34" s="502"/>
      <c r="BU34" s="496">
        <f>BO34+BP34-BQ34+BR34-BS34+BT34</f>
        <v>0</v>
      </c>
      <c r="BV34" s="502"/>
      <c r="BW34" s="502"/>
      <c r="BY34" s="502"/>
      <c r="BZ34" s="502"/>
      <c r="CA34" s="502"/>
      <c r="CB34" s="502"/>
      <c r="CC34" s="489">
        <f t="shared" si="120"/>
        <v>0</v>
      </c>
      <c r="CD34" s="502"/>
      <c r="CE34" s="502"/>
      <c r="CF34" s="502"/>
      <c r="CG34" s="502"/>
      <c r="CH34" s="502"/>
      <c r="CI34" s="502"/>
      <c r="CJ34" s="496">
        <f>CD34+CE34-CF34+CG34-CH34+CI34</f>
        <v>0</v>
      </c>
      <c r="CK34" s="502"/>
      <c r="CL34" s="502"/>
      <c r="CN34" s="502"/>
      <c r="CO34" s="502"/>
      <c r="CP34" s="502"/>
      <c r="CQ34" s="502"/>
      <c r="CR34" s="489">
        <f t="shared" si="121"/>
        <v>0</v>
      </c>
      <c r="CS34" s="502"/>
      <c r="CT34" s="502"/>
      <c r="CU34" s="502"/>
      <c r="CV34" s="502"/>
      <c r="CW34" s="502"/>
      <c r="CX34" s="502"/>
      <c r="CY34" s="496">
        <f>CS34+CT34-CU34+CV34-CW34+CX34</f>
        <v>0</v>
      </c>
      <c r="CZ34" s="502"/>
      <c r="DA34" s="502"/>
      <c r="DC34" s="502"/>
      <c r="DD34" s="502"/>
      <c r="DE34" s="502"/>
      <c r="DF34" s="502"/>
      <c r="DG34" s="489">
        <f t="shared" si="122"/>
        <v>0</v>
      </c>
      <c r="DH34" s="502"/>
      <c r="DI34" s="502"/>
      <c r="DJ34" s="502"/>
      <c r="DK34" s="502"/>
      <c r="DL34" s="502"/>
      <c r="DM34" s="502"/>
      <c r="DN34" s="496">
        <f>DH34+DI34-DJ34+DK34-DL34+DM34</f>
        <v>0</v>
      </c>
      <c r="DO34" s="502"/>
      <c r="DP34" s="502"/>
      <c r="DQ34" s="502"/>
      <c r="DR34" s="502"/>
      <c r="DS34" s="502"/>
      <c r="DT34" s="489" t="e">
        <f>#REF!+DQ34-DR34+DS34</f>
        <v>#REF!</v>
      </c>
      <c r="DU34" s="502"/>
      <c r="DV34" s="502"/>
      <c r="DW34" s="502"/>
      <c r="DX34" s="502"/>
      <c r="DY34" s="502"/>
      <c r="DZ34" s="502"/>
      <c r="EA34" s="496">
        <f>DU34+DV34-DW34+DX34-DY34+DZ34</f>
        <v>0</v>
      </c>
      <c r="EB34" s="502"/>
      <c r="EC34" s="502"/>
      <c r="ED34" s="502"/>
      <c r="EE34" s="502"/>
      <c r="EF34" s="502"/>
      <c r="EG34" s="489" t="e">
        <f>#REF!+ED34-EE34+EF34</f>
        <v>#REF!</v>
      </c>
      <c r="EH34" s="502"/>
      <c r="EI34" s="502"/>
      <c r="EJ34" s="502"/>
      <c r="EK34" s="502"/>
      <c r="EL34" s="502"/>
      <c r="EM34" s="502"/>
      <c r="EN34" s="496">
        <f>EH34+EI34-EJ34+EK34-EL34+EM34</f>
        <v>0</v>
      </c>
      <c r="EO34" s="502"/>
      <c r="EP34" s="502"/>
    </row>
    <row r="35" spans="1:146" ht="30" outlineLevel="1" x14ac:dyDescent="0.25">
      <c r="A35" s="487" t="s">
        <v>243</v>
      </c>
      <c r="B35" s="488" t="s">
        <v>325</v>
      </c>
      <c r="C35" s="489">
        <f t="shared" ref="C35:AC35" si="123">SUM(C36:C41)</f>
        <v>0</v>
      </c>
      <c r="D35" s="489">
        <f t="shared" si="123"/>
        <v>0</v>
      </c>
      <c r="E35" s="489">
        <f t="shared" si="123"/>
        <v>0</v>
      </c>
      <c r="F35" s="489">
        <f t="shared" si="123"/>
        <v>0</v>
      </c>
      <c r="G35" s="489">
        <f t="shared" si="123"/>
        <v>0</v>
      </c>
      <c r="H35" s="489">
        <f t="shared" si="123"/>
        <v>0</v>
      </c>
      <c r="I35" s="489">
        <f t="shared" si="123"/>
        <v>0</v>
      </c>
      <c r="J35" s="489">
        <f t="shared" si="123"/>
        <v>0</v>
      </c>
      <c r="K35" s="489">
        <f t="shared" si="123"/>
        <v>0</v>
      </c>
      <c r="L35" s="489">
        <f t="shared" si="123"/>
        <v>0</v>
      </c>
      <c r="M35" s="489">
        <f t="shared" si="123"/>
        <v>0</v>
      </c>
      <c r="N35" s="489">
        <f t="shared" si="123"/>
        <v>0</v>
      </c>
      <c r="O35" s="489">
        <f t="shared" si="123"/>
        <v>0</v>
      </c>
      <c r="P35" s="489">
        <f t="shared" si="123"/>
        <v>0</v>
      </c>
      <c r="Q35" s="489">
        <f t="shared" si="123"/>
        <v>0</v>
      </c>
      <c r="R35" s="489">
        <f t="shared" si="123"/>
        <v>0</v>
      </c>
      <c r="S35" s="489">
        <f t="shared" si="123"/>
        <v>0</v>
      </c>
      <c r="T35" s="489">
        <f t="shared" si="123"/>
        <v>0</v>
      </c>
      <c r="U35" s="489">
        <f t="shared" si="123"/>
        <v>0</v>
      </c>
      <c r="V35" s="489">
        <f t="shared" si="123"/>
        <v>0</v>
      </c>
      <c r="W35" s="489">
        <f t="shared" si="123"/>
        <v>0</v>
      </c>
      <c r="X35" s="489">
        <f t="shared" si="123"/>
        <v>0</v>
      </c>
      <c r="Y35" s="489">
        <f t="shared" si="123"/>
        <v>0</v>
      </c>
      <c r="Z35" s="489">
        <f t="shared" si="123"/>
        <v>0</v>
      </c>
      <c r="AA35" s="489">
        <f t="shared" si="123"/>
        <v>0</v>
      </c>
      <c r="AB35" s="489">
        <f t="shared" si="123"/>
        <v>0</v>
      </c>
      <c r="AC35" s="489">
        <f t="shared" si="123"/>
        <v>0</v>
      </c>
      <c r="AD35" s="489">
        <f>SUM(AD36:AD41)</f>
        <v>0</v>
      </c>
      <c r="AF35" s="489">
        <f t="shared" ref="AF35:AR35" si="124">SUM(AF36:AF41)</f>
        <v>0</v>
      </c>
      <c r="AG35" s="489">
        <f t="shared" si="124"/>
        <v>0</v>
      </c>
      <c r="AH35" s="489">
        <f t="shared" si="124"/>
        <v>0</v>
      </c>
      <c r="AI35" s="489">
        <f t="shared" si="124"/>
        <v>0</v>
      </c>
      <c r="AJ35" s="489">
        <f t="shared" si="124"/>
        <v>0</v>
      </c>
      <c r="AK35" s="489">
        <f t="shared" si="124"/>
        <v>0</v>
      </c>
      <c r="AL35" s="489">
        <f t="shared" si="124"/>
        <v>0</v>
      </c>
      <c r="AM35" s="489">
        <f t="shared" si="124"/>
        <v>0</v>
      </c>
      <c r="AN35" s="489">
        <f t="shared" si="124"/>
        <v>0</v>
      </c>
      <c r="AO35" s="489">
        <f t="shared" si="124"/>
        <v>0</v>
      </c>
      <c r="AP35" s="489">
        <f t="shared" si="124"/>
        <v>0</v>
      </c>
      <c r="AQ35" s="489">
        <f t="shared" si="124"/>
        <v>0</v>
      </c>
      <c r="AR35" s="489">
        <f t="shared" si="124"/>
        <v>0</v>
      </c>
      <c r="AS35" s="489">
        <f>SUM(AS36:AS41)</f>
        <v>0</v>
      </c>
      <c r="AU35" s="489">
        <f t="shared" ref="AU35:BG35" si="125">SUM(AU36:AU41)</f>
        <v>0</v>
      </c>
      <c r="AV35" s="489">
        <f t="shared" si="125"/>
        <v>0</v>
      </c>
      <c r="AW35" s="489">
        <f t="shared" si="125"/>
        <v>0</v>
      </c>
      <c r="AX35" s="489">
        <f t="shared" si="125"/>
        <v>0</v>
      </c>
      <c r="AY35" s="489">
        <f t="shared" si="125"/>
        <v>0</v>
      </c>
      <c r="AZ35" s="489">
        <f t="shared" si="125"/>
        <v>0</v>
      </c>
      <c r="BA35" s="489">
        <f t="shared" si="125"/>
        <v>0</v>
      </c>
      <c r="BB35" s="489">
        <f t="shared" si="125"/>
        <v>0</v>
      </c>
      <c r="BC35" s="489">
        <f t="shared" si="125"/>
        <v>0</v>
      </c>
      <c r="BD35" s="489">
        <f t="shared" si="125"/>
        <v>0</v>
      </c>
      <c r="BE35" s="489">
        <f t="shared" si="125"/>
        <v>0</v>
      </c>
      <c r="BF35" s="489">
        <f t="shared" si="125"/>
        <v>0</v>
      </c>
      <c r="BG35" s="489">
        <f t="shared" si="125"/>
        <v>0</v>
      </c>
      <c r="BH35" s="489">
        <f>SUM(BH36:BH41)</f>
        <v>0</v>
      </c>
      <c r="BJ35" s="489">
        <f t="shared" ref="BJ35:BV35" si="126">SUM(BJ36:BJ41)</f>
        <v>0</v>
      </c>
      <c r="BK35" s="489">
        <f t="shared" si="126"/>
        <v>0</v>
      </c>
      <c r="BL35" s="489">
        <f t="shared" si="126"/>
        <v>0</v>
      </c>
      <c r="BM35" s="489">
        <f t="shared" si="126"/>
        <v>0</v>
      </c>
      <c r="BN35" s="489">
        <f t="shared" si="126"/>
        <v>0</v>
      </c>
      <c r="BO35" s="489">
        <f t="shared" si="126"/>
        <v>0</v>
      </c>
      <c r="BP35" s="489">
        <f t="shared" si="126"/>
        <v>0</v>
      </c>
      <c r="BQ35" s="489">
        <f t="shared" si="126"/>
        <v>0</v>
      </c>
      <c r="BR35" s="489">
        <f t="shared" si="126"/>
        <v>0</v>
      </c>
      <c r="BS35" s="489">
        <f t="shared" si="126"/>
        <v>0</v>
      </c>
      <c r="BT35" s="489">
        <f t="shared" si="126"/>
        <v>0</v>
      </c>
      <c r="BU35" s="489">
        <f t="shared" si="126"/>
        <v>0</v>
      </c>
      <c r="BV35" s="489">
        <f t="shared" si="126"/>
        <v>0</v>
      </c>
      <c r="BW35" s="489">
        <f>SUM(BW36:BW41)</f>
        <v>0</v>
      </c>
      <c r="BY35" s="489">
        <f t="shared" ref="BY35:CK35" si="127">SUM(BY36:BY41)</f>
        <v>0</v>
      </c>
      <c r="BZ35" s="489">
        <f t="shared" si="127"/>
        <v>0</v>
      </c>
      <c r="CA35" s="489">
        <f t="shared" si="127"/>
        <v>0</v>
      </c>
      <c r="CB35" s="489">
        <f t="shared" si="127"/>
        <v>0</v>
      </c>
      <c r="CC35" s="489">
        <f t="shared" si="127"/>
        <v>0</v>
      </c>
      <c r="CD35" s="489">
        <f t="shared" si="127"/>
        <v>0</v>
      </c>
      <c r="CE35" s="489">
        <f t="shared" si="127"/>
        <v>0</v>
      </c>
      <c r="CF35" s="489">
        <f t="shared" si="127"/>
        <v>0</v>
      </c>
      <c r="CG35" s="489">
        <f t="shared" si="127"/>
        <v>0</v>
      </c>
      <c r="CH35" s="489">
        <f t="shared" si="127"/>
        <v>0</v>
      </c>
      <c r="CI35" s="489">
        <f t="shared" si="127"/>
        <v>0</v>
      </c>
      <c r="CJ35" s="489">
        <f t="shared" si="127"/>
        <v>0</v>
      </c>
      <c r="CK35" s="489">
        <f t="shared" si="127"/>
        <v>0</v>
      </c>
      <c r="CL35" s="489">
        <f>SUM(CL36:CL41)</f>
        <v>0</v>
      </c>
      <c r="CN35" s="489">
        <f t="shared" ref="CN35:CZ35" si="128">SUM(CN36:CN41)</f>
        <v>0</v>
      </c>
      <c r="CO35" s="489">
        <f t="shared" si="128"/>
        <v>0</v>
      </c>
      <c r="CP35" s="489">
        <f t="shared" si="128"/>
        <v>0</v>
      </c>
      <c r="CQ35" s="489">
        <f t="shared" si="128"/>
        <v>0</v>
      </c>
      <c r="CR35" s="489">
        <f t="shared" si="128"/>
        <v>0</v>
      </c>
      <c r="CS35" s="489">
        <f t="shared" si="128"/>
        <v>0</v>
      </c>
      <c r="CT35" s="489">
        <f t="shared" si="128"/>
        <v>0</v>
      </c>
      <c r="CU35" s="489">
        <f t="shared" si="128"/>
        <v>0</v>
      </c>
      <c r="CV35" s="489">
        <f t="shared" si="128"/>
        <v>0</v>
      </c>
      <c r="CW35" s="489">
        <f t="shared" si="128"/>
        <v>0</v>
      </c>
      <c r="CX35" s="489">
        <f t="shared" si="128"/>
        <v>0</v>
      </c>
      <c r="CY35" s="489">
        <f t="shared" si="128"/>
        <v>0</v>
      </c>
      <c r="CZ35" s="489">
        <f t="shared" si="128"/>
        <v>0</v>
      </c>
      <c r="DA35" s="489">
        <f>SUM(DA36:DA41)</f>
        <v>0</v>
      </c>
      <c r="DC35" s="489">
        <f t="shared" ref="DC35:DO35" si="129">SUM(DC36:DC41)</f>
        <v>0</v>
      </c>
      <c r="DD35" s="489">
        <f t="shared" si="129"/>
        <v>0</v>
      </c>
      <c r="DE35" s="489">
        <f t="shared" si="129"/>
        <v>0</v>
      </c>
      <c r="DF35" s="489">
        <f t="shared" si="129"/>
        <v>0</v>
      </c>
      <c r="DG35" s="489">
        <f t="shared" si="129"/>
        <v>0</v>
      </c>
      <c r="DH35" s="489">
        <f t="shared" si="129"/>
        <v>0</v>
      </c>
      <c r="DI35" s="489">
        <f t="shared" si="129"/>
        <v>0</v>
      </c>
      <c r="DJ35" s="489">
        <f t="shared" si="129"/>
        <v>0</v>
      </c>
      <c r="DK35" s="489">
        <f t="shared" si="129"/>
        <v>0</v>
      </c>
      <c r="DL35" s="489">
        <f t="shared" si="129"/>
        <v>0</v>
      </c>
      <c r="DM35" s="489">
        <f t="shared" si="129"/>
        <v>0</v>
      </c>
      <c r="DN35" s="489">
        <f t="shared" si="129"/>
        <v>0</v>
      </c>
      <c r="DO35" s="489">
        <f t="shared" si="129"/>
        <v>0</v>
      </c>
      <c r="DP35" s="489">
        <f>SUM(DP36:DP41)</f>
        <v>0</v>
      </c>
      <c r="DQ35" s="489">
        <f t="shared" ref="DQ35:EB35" si="130">SUM(DQ36:DQ41)</f>
        <v>0</v>
      </c>
      <c r="DR35" s="489">
        <f t="shared" si="130"/>
        <v>0</v>
      </c>
      <c r="DS35" s="489">
        <f t="shared" si="130"/>
        <v>0</v>
      </c>
      <c r="DT35" s="489" t="e">
        <f t="shared" si="130"/>
        <v>#REF!</v>
      </c>
      <c r="DU35" s="489">
        <f t="shared" si="130"/>
        <v>0</v>
      </c>
      <c r="DV35" s="489">
        <f t="shared" si="130"/>
        <v>0</v>
      </c>
      <c r="DW35" s="489">
        <f t="shared" si="130"/>
        <v>0</v>
      </c>
      <c r="DX35" s="489">
        <f t="shared" si="130"/>
        <v>0</v>
      </c>
      <c r="DY35" s="489">
        <f t="shared" si="130"/>
        <v>0</v>
      </c>
      <c r="DZ35" s="489">
        <f t="shared" si="130"/>
        <v>0</v>
      </c>
      <c r="EA35" s="489">
        <f t="shared" si="130"/>
        <v>0</v>
      </c>
      <c r="EB35" s="489">
        <f t="shared" si="130"/>
        <v>0</v>
      </c>
      <c r="EC35" s="489">
        <f>SUM(EC36:EC41)</f>
        <v>0</v>
      </c>
      <c r="ED35" s="489">
        <f t="shared" ref="ED35:EO35" si="131">SUM(ED36:ED41)</f>
        <v>0</v>
      </c>
      <c r="EE35" s="489">
        <f t="shared" si="131"/>
        <v>0</v>
      </c>
      <c r="EF35" s="489">
        <f t="shared" si="131"/>
        <v>0</v>
      </c>
      <c r="EG35" s="489" t="e">
        <f t="shared" si="131"/>
        <v>#REF!</v>
      </c>
      <c r="EH35" s="489">
        <f t="shared" si="131"/>
        <v>0</v>
      </c>
      <c r="EI35" s="489">
        <f t="shared" si="131"/>
        <v>0</v>
      </c>
      <c r="EJ35" s="489">
        <f t="shared" si="131"/>
        <v>0</v>
      </c>
      <c r="EK35" s="489">
        <f t="shared" si="131"/>
        <v>0</v>
      </c>
      <c r="EL35" s="489">
        <f t="shared" si="131"/>
        <v>0</v>
      </c>
      <c r="EM35" s="489">
        <f t="shared" si="131"/>
        <v>0</v>
      </c>
      <c r="EN35" s="489">
        <f t="shared" si="131"/>
        <v>0</v>
      </c>
      <c r="EO35" s="489">
        <f t="shared" si="131"/>
        <v>0</v>
      </c>
      <c r="EP35" s="489">
        <f>SUM(EP36:EP41)</f>
        <v>0</v>
      </c>
    </row>
    <row r="36" spans="1:146" outlineLevel="1" x14ac:dyDescent="0.25">
      <c r="A36" s="499" t="s">
        <v>2</v>
      </c>
      <c r="B36" s="500" t="s">
        <v>326</v>
      </c>
      <c r="C36" s="501"/>
      <c r="D36" s="502"/>
      <c r="E36" s="502"/>
      <c r="F36" s="502"/>
      <c r="G36" s="489">
        <f t="shared" si="100"/>
        <v>0</v>
      </c>
      <c r="H36" s="502"/>
      <c r="I36" s="502"/>
      <c r="J36" s="502"/>
      <c r="K36" s="502"/>
      <c r="L36" s="502"/>
      <c r="M36" s="502"/>
      <c r="N36" s="496">
        <f t="shared" ref="N36:N41" si="132">H36+I36-J36+K36-L36+M36</f>
        <v>0</v>
      </c>
      <c r="O36" s="502"/>
      <c r="P36" s="502"/>
      <c r="Q36" s="502"/>
      <c r="R36" s="502"/>
      <c r="S36" s="502"/>
      <c r="T36" s="502"/>
      <c r="U36" s="489">
        <f t="shared" si="101"/>
        <v>0</v>
      </c>
      <c r="V36" s="502"/>
      <c r="W36" s="502"/>
      <c r="X36" s="502"/>
      <c r="Y36" s="502"/>
      <c r="Z36" s="502"/>
      <c r="AA36" s="502"/>
      <c r="AB36" s="496">
        <f t="shared" ref="AB36:AB41" si="133">V36+W36-X36+Y36-Z36+AA36</f>
        <v>0</v>
      </c>
      <c r="AC36" s="502"/>
      <c r="AD36" s="502"/>
      <c r="AF36" s="502"/>
      <c r="AG36" s="502"/>
      <c r="AH36" s="502"/>
      <c r="AI36" s="502"/>
      <c r="AJ36" s="489">
        <f t="shared" ref="AJ36:AJ41" si="134">AF36+AG36-AH36+AI36</f>
        <v>0</v>
      </c>
      <c r="AK36" s="502"/>
      <c r="AL36" s="502"/>
      <c r="AM36" s="502"/>
      <c r="AN36" s="502"/>
      <c r="AO36" s="502"/>
      <c r="AP36" s="502"/>
      <c r="AQ36" s="496">
        <f t="shared" ref="AQ36:AQ41" si="135">AK36+AL36-AM36+AN36-AO36+AP36</f>
        <v>0</v>
      </c>
      <c r="AR36" s="502"/>
      <c r="AS36" s="502"/>
      <c r="AU36" s="502"/>
      <c r="AV36" s="502"/>
      <c r="AW36" s="502"/>
      <c r="AX36" s="502"/>
      <c r="AY36" s="489">
        <f t="shared" ref="AY36:AY41" si="136">AU36+AV36-AW36+AX36</f>
        <v>0</v>
      </c>
      <c r="AZ36" s="502"/>
      <c r="BA36" s="502"/>
      <c r="BB36" s="502"/>
      <c r="BC36" s="502"/>
      <c r="BD36" s="502"/>
      <c r="BE36" s="502"/>
      <c r="BF36" s="496">
        <f t="shared" ref="BF36:BF41" si="137">AZ36+BA36-BB36+BC36-BD36+BE36</f>
        <v>0</v>
      </c>
      <c r="BG36" s="502"/>
      <c r="BH36" s="502"/>
      <c r="BJ36" s="502"/>
      <c r="BK36" s="502"/>
      <c r="BL36" s="502"/>
      <c r="BM36" s="502"/>
      <c r="BN36" s="489">
        <f t="shared" ref="BN36:BN41" si="138">BJ36+BK36-BL36+BM36</f>
        <v>0</v>
      </c>
      <c r="BO36" s="502"/>
      <c r="BP36" s="502"/>
      <c r="BQ36" s="502"/>
      <c r="BR36" s="502"/>
      <c r="BS36" s="502"/>
      <c r="BT36" s="502"/>
      <c r="BU36" s="496">
        <f t="shared" ref="BU36:BU41" si="139">BO36+BP36-BQ36+BR36-BS36+BT36</f>
        <v>0</v>
      </c>
      <c r="BV36" s="502"/>
      <c r="BW36" s="502"/>
      <c r="BY36" s="502"/>
      <c r="BZ36" s="502"/>
      <c r="CA36" s="502"/>
      <c r="CB36" s="502"/>
      <c r="CC36" s="489">
        <f t="shared" ref="CC36:CC41" si="140">BY36+BZ36-CA36+CB36</f>
        <v>0</v>
      </c>
      <c r="CD36" s="502"/>
      <c r="CE36" s="502"/>
      <c r="CF36" s="502"/>
      <c r="CG36" s="502"/>
      <c r="CH36" s="502"/>
      <c r="CI36" s="502"/>
      <c r="CJ36" s="496">
        <f t="shared" ref="CJ36:CJ41" si="141">CD36+CE36-CF36+CG36-CH36+CI36</f>
        <v>0</v>
      </c>
      <c r="CK36" s="502"/>
      <c r="CL36" s="502"/>
      <c r="CN36" s="502"/>
      <c r="CO36" s="502"/>
      <c r="CP36" s="502"/>
      <c r="CQ36" s="502"/>
      <c r="CR36" s="489">
        <f t="shared" ref="CR36:CR41" si="142">CN36+CO36-CP36+CQ36</f>
        <v>0</v>
      </c>
      <c r="CS36" s="502"/>
      <c r="CT36" s="502"/>
      <c r="CU36" s="502"/>
      <c r="CV36" s="502"/>
      <c r="CW36" s="502"/>
      <c r="CX36" s="502"/>
      <c r="CY36" s="496">
        <f t="shared" ref="CY36:CY41" si="143">CS36+CT36-CU36+CV36-CW36+CX36</f>
        <v>0</v>
      </c>
      <c r="CZ36" s="502"/>
      <c r="DA36" s="502"/>
      <c r="DC36" s="502"/>
      <c r="DD36" s="502"/>
      <c r="DE36" s="502"/>
      <c r="DF36" s="502"/>
      <c r="DG36" s="489">
        <f t="shared" ref="DG36:DG41" si="144">DC36+DD36-DE36+DF36</f>
        <v>0</v>
      </c>
      <c r="DH36" s="502"/>
      <c r="DI36" s="502"/>
      <c r="DJ36" s="502"/>
      <c r="DK36" s="502"/>
      <c r="DL36" s="502"/>
      <c r="DM36" s="502"/>
      <c r="DN36" s="496">
        <f t="shared" ref="DN36:DN41" si="145">DH36+DI36-DJ36+DK36-DL36+DM36</f>
        <v>0</v>
      </c>
      <c r="DO36" s="502"/>
      <c r="DP36" s="502"/>
      <c r="DQ36" s="502"/>
      <c r="DR36" s="502"/>
      <c r="DS36" s="502"/>
      <c r="DT36" s="489" t="e">
        <f>#REF!+DQ36-DR36+DS36</f>
        <v>#REF!</v>
      </c>
      <c r="DU36" s="502"/>
      <c r="DV36" s="502"/>
      <c r="DW36" s="502"/>
      <c r="DX36" s="502"/>
      <c r="DY36" s="502"/>
      <c r="DZ36" s="502"/>
      <c r="EA36" s="496">
        <f t="shared" ref="EA36:EA41" si="146">DU36+DV36-DW36+DX36-DY36+DZ36</f>
        <v>0</v>
      </c>
      <c r="EB36" s="502"/>
      <c r="EC36" s="502"/>
      <c r="ED36" s="502"/>
      <c r="EE36" s="502"/>
      <c r="EF36" s="502"/>
      <c r="EG36" s="489" t="e">
        <f>#REF!+ED36-EE36+EF36</f>
        <v>#REF!</v>
      </c>
      <c r="EH36" s="502"/>
      <c r="EI36" s="502"/>
      <c r="EJ36" s="502"/>
      <c r="EK36" s="502"/>
      <c r="EL36" s="502"/>
      <c r="EM36" s="502"/>
      <c r="EN36" s="496">
        <f t="shared" ref="EN36:EN41" si="147">EH36+EI36-EJ36+EK36-EL36+EM36</f>
        <v>0</v>
      </c>
      <c r="EO36" s="502"/>
      <c r="EP36" s="502"/>
    </row>
    <row r="37" spans="1:146" outlineLevel="1" x14ac:dyDescent="0.25">
      <c r="A37" s="499" t="s">
        <v>3</v>
      </c>
      <c r="B37" s="500" t="s">
        <v>327</v>
      </c>
      <c r="C37" s="501"/>
      <c r="D37" s="502"/>
      <c r="E37" s="502"/>
      <c r="F37" s="502"/>
      <c r="G37" s="489">
        <f t="shared" si="100"/>
        <v>0</v>
      </c>
      <c r="H37" s="502"/>
      <c r="I37" s="502"/>
      <c r="J37" s="502"/>
      <c r="K37" s="502"/>
      <c r="L37" s="502"/>
      <c r="M37" s="502"/>
      <c r="N37" s="496">
        <f t="shared" si="132"/>
        <v>0</v>
      </c>
      <c r="O37" s="502"/>
      <c r="P37" s="502"/>
      <c r="Q37" s="502"/>
      <c r="R37" s="502"/>
      <c r="S37" s="502"/>
      <c r="T37" s="502"/>
      <c r="U37" s="489">
        <f t="shared" si="101"/>
        <v>0</v>
      </c>
      <c r="V37" s="502"/>
      <c r="W37" s="502"/>
      <c r="X37" s="502"/>
      <c r="Y37" s="502"/>
      <c r="Z37" s="502"/>
      <c r="AA37" s="502"/>
      <c r="AB37" s="496">
        <f t="shared" si="133"/>
        <v>0</v>
      </c>
      <c r="AC37" s="502"/>
      <c r="AD37" s="502"/>
      <c r="AF37" s="502"/>
      <c r="AG37" s="502"/>
      <c r="AH37" s="502"/>
      <c r="AI37" s="502"/>
      <c r="AJ37" s="489">
        <f t="shared" si="134"/>
        <v>0</v>
      </c>
      <c r="AK37" s="502"/>
      <c r="AL37" s="502"/>
      <c r="AM37" s="502"/>
      <c r="AN37" s="502"/>
      <c r="AO37" s="502"/>
      <c r="AP37" s="502"/>
      <c r="AQ37" s="496">
        <f t="shared" si="135"/>
        <v>0</v>
      </c>
      <c r="AR37" s="502"/>
      <c r="AS37" s="502"/>
      <c r="AU37" s="502"/>
      <c r="AV37" s="502"/>
      <c r="AW37" s="502"/>
      <c r="AX37" s="502"/>
      <c r="AY37" s="489">
        <f t="shared" si="136"/>
        <v>0</v>
      </c>
      <c r="AZ37" s="502"/>
      <c r="BA37" s="502"/>
      <c r="BB37" s="502"/>
      <c r="BC37" s="502"/>
      <c r="BD37" s="502"/>
      <c r="BE37" s="502"/>
      <c r="BF37" s="496">
        <f t="shared" si="137"/>
        <v>0</v>
      </c>
      <c r="BG37" s="502"/>
      <c r="BH37" s="502"/>
      <c r="BJ37" s="502"/>
      <c r="BK37" s="502"/>
      <c r="BL37" s="502"/>
      <c r="BM37" s="502"/>
      <c r="BN37" s="489">
        <f t="shared" si="138"/>
        <v>0</v>
      </c>
      <c r="BO37" s="502"/>
      <c r="BP37" s="502"/>
      <c r="BQ37" s="502"/>
      <c r="BR37" s="502"/>
      <c r="BS37" s="502"/>
      <c r="BT37" s="502"/>
      <c r="BU37" s="496">
        <f t="shared" si="139"/>
        <v>0</v>
      </c>
      <c r="BV37" s="502"/>
      <c r="BW37" s="502"/>
      <c r="BY37" s="502"/>
      <c r="BZ37" s="502"/>
      <c r="CA37" s="502"/>
      <c r="CB37" s="502"/>
      <c r="CC37" s="489">
        <f t="shared" si="140"/>
        <v>0</v>
      </c>
      <c r="CD37" s="502"/>
      <c r="CE37" s="502"/>
      <c r="CF37" s="502"/>
      <c r="CG37" s="502"/>
      <c r="CH37" s="502"/>
      <c r="CI37" s="502"/>
      <c r="CJ37" s="496">
        <f t="shared" si="141"/>
        <v>0</v>
      </c>
      <c r="CK37" s="502"/>
      <c r="CL37" s="502"/>
      <c r="CN37" s="502"/>
      <c r="CO37" s="502"/>
      <c r="CP37" s="502"/>
      <c r="CQ37" s="502"/>
      <c r="CR37" s="489">
        <f t="shared" si="142"/>
        <v>0</v>
      </c>
      <c r="CS37" s="502"/>
      <c r="CT37" s="502"/>
      <c r="CU37" s="502"/>
      <c r="CV37" s="502"/>
      <c r="CW37" s="502"/>
      <c r="CX37" s="502"/>
      <c r="CY37" s="496">
        <f t="shared" si="143"/>
        <v>0</v>
      </c>
      <c r="CZ37" s="502"/>
      <c r="DA37" s="502"/>
      <c r="DC37" s="502"/>
      <c r="DD37" s="502"/>
      <c r="DE37" s="502"/>
      <c r="DF37" s="502"/>
      <c r="DG37" s="489">
        <f t="shared" si="144"/>
        <v>0</v>
      </c>
      <c r="DH37" s="502"/>
      <c r="DI37" s="502"/>
      <c r="DJ37" s="502"/>
      <c r="DK37" s="502"/>
      <c r="DL37" s="502"/>
      <c r="DM37" s="502"/>
      <c r="DN37" s="496">
        <f t="shared" si="145"/>
        <v>0</v>
      </c>
      <c r="DO37" s="502"/>
      <c r="DP37" s="502"/>
      <c r="DQ37" s="502"/>
      <c r="DR37" s="502"/>
      <c r="DS37" s="502"/>
      <c r="DT37" s="489" t="e">
        <f>#REF!+DQ37-DR37+DS37</f>
        <v>#REF!</v>
      </c>
      <c r="DU37" s="502"/>
      <c r="DV37" s="502"/>
      <c r="DW37" s="502"/>
      <c r="DX37" s="502"/>
      <c r="DY37" s="502"/>
      <c r="DZ37" s="502"/>
      <c r="EA37" s="496">
        <f t="shared" si="146"/>
        <v>0</v>
      </c>
      <c r="EB37" s="502"/>
      <c r="EC37" s="502"/>
      <c r="ED37" s="502"/>
      <c r="EE37" s="502"/>
      <c r="EF37" s="502"/>
      <c r="EG37" s="489" t="e">
        <f>#REF!+ED37-EE37+EF37</f>
        <v>#REF!</v>
      </c>
      <c r="EH37" s="502"/>
      <c r="EI37" s="502"/>
      <c r="EJ37" s="502"/>
      <c r="EK37" s="502"/>
      <c r="EL37" s="502"/>
      <c r="EM37" s="502"/>
      <c r="EN37" s="496">
        <f t="shared" si="147"/>
        <v>0</v>
      </c>
      <c r="EO37" s="502"/>
      <c r="EP37" s="502"/>
    </row>
    <row r="38" spans="1:146" outlineLevel="1" x14ac:dyDescent="0.25">
      <c r="A38" s="499" t="s">
        <v>4</v>
      </c>
      <c r="B38" s="500" t="s">
        <v>328</v>
      </c>
      <c r="C38" s="501"/>
      <c r="D38" s="502"/>
      <c r="E38" s="502"/>
      <c r="F38" s="502"/>
      <c r="G38" s="489">
        <f t="shared" si="100"/>
        <v>0</v>
      </c>
      <c r="H38" s="502"/>
      <c r="I38" s="502"/>
      <c r="J38" s="502"/>
      <c r="K38" s="502"/>
      <c r="L38" s="502"/>
      <c r="M38" s="502"/>
      <c r="N38" s="496">
        <f t="shared" si="132"/>
        <v>0</v>
      </c>
      <c r="O38" s="502"/>
      <c r="P38" s="502"/>
      <c r="Q38" s="502"/>
      <c r="R38" s="502"/>
      <c r="S38" s="502"/>
      <c r="T38" s="502"/>
      <c r="U38" s="489">
        <f t="shared" si="101"/>
        <v>0</v>
      </c>
      <c r="V38" s="502"/>
      <c r="W38" s="502"/>
      <c r="X38" s="502"/>
      <c r="Y38" s="502"/>
      <c r="Z38" s="502"/>
      <c r="AA38" s="502"/>
      <c r="AB38" s="496">
        <f t="shared" si="133"/>
        <v>0</v>
      </c>
      <c r="AC38" s="502"/>
      <c r="AD38" s="502"/>
      <c r="AF38" s="502"/>
      <c r="AG38" s="502"/>
      <c r="AH38" s="502"/>
      <c r="AI38" s="502"/>
      <c r="AJ38" s="489">
        <f t="shared" si="134"/>
        <v>0</v>
      </c>
      <c r="AK38" s="502"/>
      <c r="AL38" s="502"/>
      <c r="AM38" s="502"/>
      <c r="AN38" s="502"/>
      <c r="AO38" s="502"/>
      <c r="AP38" s="502"/>
      <c r="AQ38" s="496">
        <f t="shared" si="135"/>
        <v>0</v>
      </c>
      <c r="AR38" s="502"/>
      <c r="AS38" s="502"/>
      <c r="AU38" s="502"/>
      <c r="AV38" s="502"/>
      <c r="AW38" s="502"/>
      <c r="AX38" s="502"/>
      <c r="AY38" s="489">
        <f t="shared" si="136"/>
        <v>0</v>
      </c>
      <c r="AZ38" s="502"/>
      <c r="BA38" s="502"/>
      <c r="BB38" s="502"/>
      <c r="BC38" s="502"/>
      <c r="BD38" s="502"/>
      <c r="BE38" s="502"/>
      <c r="BF38" s="496">
        <f t="shared" si="137"/>
        <v>0</v>
      </c>
      <c r="BG38" s="502"/>
      <c r="BH38" s="502"/>
      <c r="BJ38" s="502"/>
      <c r="BK38" s="502"/>
      <c r="BL38" s="502"/>
      <c r="BM38" s="502"/>
      <c r="BN38" s="489">
        <f t="shared" si="138"/>
        <v>0</v>
      </c>
      <c r="BO38" s="502"/>
      <c r="BP38" s="502"/>
      <c r="BQ38" s="502"/>
      <c r="BR38" s="502"/>
      <c r="BS38" s="502"/>
      <c r="BT38" s="502"/>
      <c r="BU38" s="496">
        <f t="shared" si="139"/>
        <v>0</v>
      </c>
      <c r="BV38" s="502"/>
      <c r="BW38" s="502"/>
      <c r="BY38" s="502"/>
      <c r="BZ38" s="502"/>
      <c r="CA38" s="502"/>
      <c r="CB38" s="502"/>
      <c r="CC38" s="489">
        <f t="shared" si="140"/>
        <v>0</v>
      </c>
      <c r="CD38" s="502"/>
      <c r="CE38" s="502"/>
      <c r="CF38" s="502"/>
      <c r="CG38" s="502"/>
      <c r="CH38" s="502"/>
      <c r="CI38" s="502"/>
      <c r="CJ38" s="496">
        <f t="shared" si="141"/>
        <v>0</v>
      </c>
      <c r="CK38" s="502"/>
      <c r="CL38" s="502"/>
      <c r="CN38" s="502"/>
      <c r="CO38" s="502"/>
      <c r="CP38" s="502"/>
      <c r="CQ38" s="502"/>
      <c r="CR38" s="489">
        <f t="shared" si="142"/>
        <v>0</v>
      </c>
      <c r="CS38" s="502"/>
      <c r="CT38" s="502"/>
      <c r="CU38" s="502"/>
      <c r="CV38" s="502"/>
      <c r="CW38" s="502"/>
      <c r="CX38" s="502"/>
      <c r="CY38" s="496">
        <f t="shared" si="143"/>
        <v>0</v>
      </c>
      <c r="CZ38" s="502"/>
      <c r="DA38" s="502"/>
      <c r="DC38" s="502"/>
      <c r="DD38" s="502"/>
      <c r="DE38" s="502"/>
      <c r="DF38" s="502"/>
      <c r="DG38" s="489">
        <f t="shared" si="144"/>
        <v>0</v>
      </c>
      <c r="DH38" s="502"/>
      <c r="DI38" s="502"/>
      <c r="DJ38" s="502"/>
      <c r="DK38" s="502"/>
      <c r="DL38" s="502"/>
      <c r="DM38" s="502"/>
      <c r="DN38" s="496">
        <f t="shared" si="145"/>
        <v>0</v>
      </c>
      <c r="DO38" s="502"/>
      <c r="DP38" s="502"/>
      <c r="DQ38" s="502"/>
      <c r="DR38" s="502"/>
      <c r="DS38" s="502"/>
      <c r="DT38" s="489" t="e">
        <f>#REF!+DQ38-DR38+DS38</f>
        <v>#REF!</v>
      </c>
      <c r="DU38" s="502"/>
      <c r="DV38" s="502"/>
      <c r="DW38" s="502"/>
      <c r="DX38" s="502"/>
      <c r="DY38" s="502"/>
      <c r="DZ38" s="502"/>
      <c r="EA38" s="496">
        <f t="shared" si="146"/>
        <v>0</v>
      </c>
      <c r="EB38" s="502"/>
      <c r="EC38" s="502"/>
      <c r="ED38" s="502"/>
      <c r="EE38" s="502"/>
      <c r="EF38" s="502"/>
      <c r="EG38" s="489" t="e">
        <f>#REF!+ED38-EE38+EF38</f>
        <v>#REF!</v>
      </c>
      <c r="EH38" s="502"/>
      <c r="EI38" s="502"/>
      <c r="EJ38" s="502"/>
      <c r="EK38" s="502"/>
      <c r="EL38" s="502"/>
      <c r="EM38" s="502"/>
      <c r="EN38" s="496">
        <f t="shared" si="147"/>
        <v>0</v>
      </c>
      <c r="EO38" s="502"/>
      <c r="EP38" s="502"/>
    </row>
    <row r="39" spans="1:146" ht="30" outlineLevel="1" x14ac:dyDescent="0.25">
      <c r="A39" s="499" t="s">
        <v>11</v>
      </c>
      <c r="B39" s="500" t="s">
        <v>329</v>
      </c>
      <c r="C39" s="501"/>
      <c r="D39" s="502"/>
      <c r="E39" s="502"/>
      <c r="F39" s="502"/>
      <c r="G39" s="489">
        <f t="shared" si="100"/>
        <v>0</v>
      </c>
      <c r="H39" s="502"/>
      <c r="I39" s="502"/>
      <c r="J39" s="502"/>
      <c r="K39" s="502"/>
      <c r="L39" s="502"/>
      <c r="M39" s="502"/>
      <c r="N39" s="496">
        <f t="shared" si="132"/>
        <v>0</v>
      </c>
      <c r="O39" s="502"/>
      <c r="P39" s="502"/>
      <c r="Q39" s="502"/>
      <c r="R39" s="502"/>
      <c r="S39" s="502"/>
      <c r="T39" s="502"/>
      <c r="U39" s="489">
        <f t="shared" si="101"/>
        <v>0</v>
      </c>
      <c r="V39" s="502"/>
      <c r="W39" s="502"/>
      <c r="X39" s="502"/>
      <c r="Y39" s="502"/>
      <c r="Z39" s="502"/>
      <c r="AA39" s="502"/>
      <c r="AB39" s="496">
        <f t="shared" si="133"/>
        <v>0</v>
      </c>
      <c r="AC39" s="502"/>
      <c r="AD39" s="502"/>
      <c r="AF39" s="502"/>
      <c r="AG39" s="502"/>
      <c r="AH39" s="502"/>
      <c r="AI39" s="502"/>
      <c r="AJ39" s="489">
        <f t="shared" si="134"/>
        <v>0</v>
      </c>
      <c r="AK39" s="502"/>
      <c r="AL39" s="502"/>
      <c r="AM39" s="502"/>
      <c r="AN39" s="502"/>
      <c r="AO39" s="502"/>
      <c r="AP39" s="502"/>
      <c r="AQ39" s="496">
        <f t="shared" si="135"/>
        <v>0</v>
      </c>
      <c r="AR39" s="502"/>
      <c r="AS39" s="502"/>
      <c r="AU39" s="502"/>
      <c r="AV39" s="502"/>
      <c r="AW39" s="502"/>
      <c r="AX39" s="502"/>
      <c r="AY39" s="489">
        <f t="shared" si="136"/>
        <v>0</v>
      </c>
      <c r="AZ39" s="502"/>
      <c r="BA39" s="502"/>
      <c r="BB39" s="502"/>
      <c r="BC39" s="502"/>
      <c r="BD39" s="502"/>
      <c r="BE39" s="502"/>
      <c r="BF39" s="496">
        <f t="shared" si="137"/>
        <v>0</v>
      </c>
      <c r="BG39" s="502"/>
      <c r="BH39" s="502"/>
      <c r="BJ39" s="502"/>
      <c r="BK39" s="502"/>
      <c r="BL39" s="502"/>
      <c r="BM39" s="502"/>
      <c r="BN39" s="489">
        <f t="shared" si="138"/>
        <v>0</v>
      </c>
      <c r="BO39" s="502"/>
      <c r="BP39" s="502"/>
      <c r="BQ39" s="502"/>
      <c r="BR39" s="502"/>
      <c r="BS39" s="502"/>
      <c r="BT39" s="502"/>
      <c r="BU39" s="496">
        <f t="shared" si="139"/>
        <v>0</v>
      </c>
      <c r="BV39" s="502"/>
      <c r="BW39" s="502"/>
      <c r="BY39" s="502"/>
      <c r="BZ39" s="502"/>
      <c r="CA39" s="502"/>
      <c r="CB39" s="502"/>
      <c r="CC39" s="489">
        <f t="shared" si="140"/>
        <v>0</v>
      </c>
      <c r="CD39" s="502"/>
      <c r="CE39" s="502"/>
      <c r="CF39" s="502"/>
      <c r="CG39" s="502"/>
      <c r="CH39" s="502"/>
      <c r="CI39" s="502"/>
      <c r="CJ39" s="496">
        <f t="shared" si="141"/>
        <v>0</v>
      </c>
      <c r="CK39" s="502"/>
      <c r="CL39" s="502"/>
      <c r="CN39" s="502"/>
      <c r="CO39" s="502"/>
      <c r="CP39" s="502"/>
      <c r="CQ39" s="502"/>
      <c r="CR39" s="489">
        <f t="shared" si="142"/>
        <v>0</v>
      </c>
      <c r="CS39" s="502"/>
      <c r="CT39" s="502"/>
      <c r="CU39" s="502"/>
      <c r="CV39" s="502"/>
      <c r="CW39" s="502"/>
      <c r="CX39" s="502"/>
      <c r="CY39" s="496">
        <f t="shared" si="143"/>
        <v>0</v>
      </c>
      <c r="CZ39" s="502"/>
      <c r="DA39" s="502"/>
      <c r="DC39" s="502"/>
      <c r="DD39" s="502"/>
      <c r="DE39" s="502"/>
      <c r="DF39" s="502"/>
      <c r="DG39" s="489">
        <f t="shared" si="144"/>
        <v>0</v>
      </c>
      <c r="DH39" s="502"/>
      <c r="DI39" s="502"/>
      <c r="DJ39" s="502"/>
      <c r="DK39" s="502"/>
      <c r="DL39" s="502"/>
      <c r="DM39" s="502"/>
      <c r="DN39" s="496">
        <f t="shared" si="145"/>
        <v>0</v>
      </c>
      <c r="DO39" s="502"/>
      <c r="DP39" s="502"/>
      <c r="DQ39" s="502"/>
      <c r="DR39" s="502"/>
      <c r="DS39" s="502"/>
      <c r="DT39" s="489" t="e">
        <f>#REF!+DQ39-DR39+DS39</f>
        <v>#REF!</v>
      </c>
      <c r="DU39" s="502"/>
      <c r="DV39" s="502"/>
      <c r="DW39" s="502"/>
      <c r="DX39" s="502"/>
      <c r="DY39" s="502"/>
      <c r="DZ39" s="502"/>
      <c r="EA39" s="496">
        <f t="shared" si="146"/>
        <v>0</v>
      </c>
      <c r="EB39" s="502"/>
      <c r="EC39" s="502"/>
      <c r="ED39" s="502"/>
      <c r="EE39" s="502"/>
      <c r="EF39" s="502"/>
      <c r="EG39" s="489" t="e">
        <f>#REF!+ED39-EE39+EF39</f>
        <v>#REF!</v>
      </c>
      <c r="EH39" s="502"/>
      <c r="EI39" s="502"/>
      <c r="EJ39" s="502"/>
      <c r="EK39" s="502"/>
      <c r="EL39" s="502"/>
      <c r="EM39" s="502"/>
      <c r="EN39" s="496">
        <f t="shared" si="147"/>
        <v>0</v>
      </c>
      <c r="EO39" s="502"/>
      <c r="EP39" s="502"/>
    </row>
    <row r="40" spans="1:146" outlineLevel="1" x14ac:dyDescent="0.25">
      <c r="A40" s="499" t="s">
        <v>5</v>
      </c>
      <c r="B40" s="500" t="s">
        <v>330</v>
      </c>
      <c r="C40" s="501"/>
      <c r="D40" s="502"/>
      <c r="E40" s="502"/>
      <c r="F40" s="502"/>
      <c r="G40" s="489">
        <f t="shared" si="100"/>
        <v>0</v>
      </c>
      <c r="H40" s="502"/>
      <c r="I40" s="502"/>
      <c r="J40" s="502"/>
      <c r="K40" s="502"/>
      <c r="L40" s="502"/>
      <c r="M40" s="502"/>
      <c r="N40" s="496">
        <f t="shared" si="132"/>
        <v>0</v>
      </c>
      <c r="O40" s="502"/>
      <c r="P40" s="502"/>
      <c r="Q40" s="502"/>
      <c r="R40" s="502"/>
      <c r="S40" s="502"/>
      <c r="T40" s="502"/>
      <c r="U40" s="489">
        <f t="shared" si="101"/>
        <v>0</v>
      </c>
      <c r="V40" s="502"/>
      <c r="W40" s="502"/>
      <c r="X40" s="502"/>
      <c r="Y40" s="502"/>
      <c r="Z40" s="502"/>
      <c r="AA40" s="502"/>
      <c r="AB40" s="496">
        <f t="shared" si="133"/>
        <v>0</v>
      </c>
      <c r="AC40" s="502"/>
      <c r="AD40" s="502"/>
      <c r="AF40" s="502"/>
      <c r="AG40" s="502"/>
      <c r="AH40" s="502"/>
      <c r="AI40" s="502"/>
      <c r="AJ40" s="489">
        <f t="shared" si="134"/>
        <v>0</v>
      </c>
      <c r="AK40" s="502"/>
      <c r="AL40" s="502"/>
      <c r="AM40" s="502"/>
      <c r="AN40" s="502"/>
      <c r="AO40" s="502"/>
      <c r="AP40" s="502"/>
      <c r="AQ40" s="496">
        <f t="shared" si="135"/>
        <v>0</v>
      </c>
      <c r="AR40" s="502"/>
      <c r="AS40" s="502"/>
      <c r="AU40" s="502"/>
      <c r="AV40" s="502"/>
      <c r="AW40" s="502"/>
      <c r="AX40" s="502"/>
      <c r="AY40" s="489">
        <f t="shared" si="136"/>
        <v>0</v>
      </c>
      <c r="AZ40" s="502"/>
      <c r="BA40" s="502"/>
      <c r="BB40" s="502"/>
      <c r="BC40" s="502"/>
      <c r="BD40" s="502"/>
      <c r="BE40" s="502"/>
      <c r="BF40" s="496">
        <f t="shared" si="137"/>
        <v>0</v>
      </c>
      <c r="BG40" s="502"/>
      <c r="BH40" s="502"/>
      <c r="BJ40" s="502"/>
      <c r="BK40" s="502"/>
      <c r="BL40" s="502"/>
      <c r="BM40" s="502"/>
      <c r="BN40" s="489">
        <f t="shared" si="138"/>
        <v>0</v>
      </c>
      <c r="BO40" s="502"/>
      <c r="BP40" s="502"/>
      <c r="BQ40" s="502"/>
      <c r="BR40" s="502"/>
      <c r="BS40" s="502"/>
      <c r="BT40" s="502"/>
      <c r="BU40" s="496">
        <f t="shared" si="139"/>
        <v>0</v>
      </c>
      <c r="BV40" s="502"/>
      <c r="BW40" s="502"/>
      <c r="BY40" s="502"/>
      <c r="BZ40" s="502"/>
      <c r="CA40" s="502"/>
      <c r="CB40" s="502"/>
      <c r="CC40" s="489">
        <f t="shared" si="140"/>
        <v>0</v>
      </c>
      <c r="CD40" s="502"/>
      <c r="CE40" s="502"/>
      <c r="CF40" s="502"/>
      <c r="CG40" s="502"/>
      <c r="CH40" s="502"/>
      <c r="CI40" s="502"/>
      <c r="CJ40" s="496">
        <f t="shared" si="141"/>
        <v>0</v>
      </c>
      <c r="CK40" s="502"/>
      <c r="CL40" s="502"/>
      <c r="CN40" s="502"/>
      <c r="CO40" s="502"/>
      <c r="CP40" s="502"/>
      <c r="CQ40" s="502"/>
      <c r="CR40" s="489">
        <f t="shared" si="142"/>
        <v>0</v>
      </c>
      <c r="CS40" s="502"/>
      <c r="CT40" s="502"/>
      <c r="CU40" s="502"/>
      <c r="CV40" s="502"/>
      <c r="CW40" s="502"/>
      <c r="CX40" s="502"/>
      <c r="CY40" s="496">
        <f t="shared" si="143"/>
        <v>0</v>
      </c>
      <c r="CZ40" s="502"/>
      <c r="DA40" s="502"/>
      <c r="DC40" s="502"/>
      <c r="DD40" s="502"/>
      <c r="DE40" s="502"/>
      <c r="DF40" s="502"/>
      <c r="DG40" s="489">
        <f t="shared" si="144"/>
        <v>0</v>
      </c>
      <c r="DH40" s="502"/>
      <c r="DI40" s="502"/>
      <c r="DJ40" s="502"/>
      <c r="DK40" s="502"/>
      <c r="DL40" s="502"/>
      <c r="DM40" s="502"/>
      <c r="DN40" s="496">
        <f t="shared" si="145"/>
        <v>0</v>
      </c>
      <c r="DO40" s="502"/>
      <c r="DP40" s="502"/>
      <c r="DQ40" s="502"/>
      <c r="DR40" s="502"/>
      <c r="DS40" s="502"/>
      <c r="DT40" s="489" t="e">
        <f>#REF!+DQ40-DR40+DS40</f>
        <v>#REF!</v>
      </c>
      <c r="DU40" s="502"/>
      <c r="DV40" s="502"/>
      <c r="DW40" s="502"/>
      <c r="DX40" s="502"/>
      <c r="DY40" s="502"/>
      <c r="DZ40" s="502"/>
      <c r="EA40" s="496">
        <f t="shared" si="146"/>
        <v>0</v>
      </c>
      <c r="EB40" s="502"/>
      <c r="EC40" s="502"/>
      <c r="ED40" s="502"/>
      <c r="EE40" s="502"/>
      <c r="EF40" s="502"/>
      <c r="EG40" s="489" t="e">
        <f>#REF!+ED40-EE40+EF40</f>
        <v>#REF!</v>
      </c>
      <c r="EH40" s="502"/>
      <c r="EI40" s="502"/>
      <c r="EJ40" s="502"/>
      <c r="EK40" s="502"/>
      <c r="EL40" s="502"/>
      <c r="EM40" s="502"/>
      <c r="EN40" s="496">
        <f t="shared" si="147"/>
        <v>0</v>
      </c>
      <c r="EO40" s="502"/>
      <c r="EP40" s="502"/>
    </row>
    <row r="41" spans="1:146" outlineLevel="1" x14ac:dyDescent="0.25">
      <c r="A41" s="499" t="s">
        <v>6</v>
      </c>
      <c r="B41" s="500" t="s">
        <v>331</v>
      </c>
      <c r="C41" s="501"/>
      <c r="D41" s="502"/>
      <c r="E41" s="502"/>
      <c r="F41" s="502"/>
      <c r="G41" s="489">
        <f t="shared" si="100"/>
        <v>0</v>
      </c>
      <c r="H41" s="502"/>
      <c r="I41" s="502"/>
      <c r="J41" s="502"/>
      <c r="K41" s="502"/>
      <c r="L41" s="502"/>
      <c r="M41" s="502"/>
      <c r="N41" s="496">
        <f t="shared" si="132"/>
        <v>0</v>
      </c>
      <c r="O41" s="502"/>
      <c r="P41" s="502"/>
      <c r="Q41" s="502"/>
      <c r="R41" s="502"/>
      <c r="S41" s="502"/>
      <c r="T41" s="502"/>
      <c r="U41" s="489">
        <f t="shared" si="101"/>
        <v>0</v>
      </c>
      <c r="V41" s="502"/>
      <c r="W41" s="502"/>
      <c r="X41" s="502"/>
      <c r="Y41" s="502"/>
      <c r="Z41" s="502"/>
      <c r="AA41" s="502"/>
      <c r="AB41" s="496">
        <f t="shared" si="133"/>
        <v>0</v>
      </c>
      <c r="AC41" s="502"/>
      <c r="AD41" s="502"/>
      <c r="AF41" s="502"/>
      <c r="AG41" s="502"/>
      <c r="AH41" s="502"/>
      <c r="AI41" s="502"/>
      <c r="AJ41" s="489">
        <f t="shared" si="134"/>
        <v>0</v>
      </c>
      <c r="AK41" s="502"/>
      <c r="AL41" s="502"/>
      <c r="AM41" s="502"/>
      <c r="AN41" s="502"/>
      <c r="AO41" s="502"/>
      <c r="AP41" s="502"/>
      <c r="AQ41" s="496">
        <f t="shared" si="135"/>
        <v>0</v>
      </c>
      <c r="AR41" s="502"/>
      <c r="AS41" s="502"/>
      <c r="AU41" s="502"/>
      <c r="AV41" s="502"/>
      <c r="AW41" s="502"/>
      <c r="AX41" s="502"/>
      <c r="AY41" s="489">
        <f t="shared" si="136"/>
        <v>0</v>
      </c>
      <c r="AZ41" s="502"/>
      <c r="BA41" s="502"/>
      <c r="BB41" s="502"/>
      <c r="BC41" s="502"/>
      <c r="BD41" s="502"/>
      <c r="BE41" s="502"/>
      <c r="BF41" s="496">
        <f t="shared" si="137"/>
        <v>0</v>
      </c>
      <c r="BG41" s="502"/>
      <c r="BH41" s="502"/>
      <c r="BJ41" s="502"/>
      <c r="BK41" s="502"/>
      <c r="BL41" s="502"/>
      <c r="BM41" s="502"/>
      <c r="BN41" s="489">
        <f t="shared" si="138"/>
        <v>0</v>
      </c>
      <c r="BO41" s="502"/>
      <c r="BP41" s="502"/>
      <c r="BQ41" s="502"/>
      <c r="BR41" s="502"/>
      <c r="BS41" s="502"/>
      <c r="BT41" s="502"/>
      <c r="BU41" s="496">
        <f t="shared" si="139"/>
        <v>0</v>
      </c>
      <c r="BV41" s="502"/>
      <c r="BW41" s="502"/>
      <c r="BY41" s="502"/>
      <c r="BZ41" s="502"/>
      <c r="CA41" s="502"/>
      <c r="CB41" s="502"/>
      <c r="CC41" s="489">
        <f t="shared" si="140"/>
        <v>0</v>
      </c>
      <c r="CD41" s="502"/>
      <c r="CE41" s="502"/>
      <c r="CF41" s="502"/>
      <c r="CG41" s="502"/>
      <c r="CH41" s="502"/>
      <c r="CI41" s="502"/>
      <c r="CJ41" s="496">
        <f t="shared" si="141"/>
        <v>0</v>
      </c>
      <c r="CK41" s="502"/>
      <c r="CL41" s="502"/>
      <c r="CN41" s="502"/>
      <c r="CO41" s="502"/>
      <c r="CP41" s="502"/>
      <c r="CQ41" s="502"/>
      <c r="CR41" s="489">
        <f t="shared" si="142"/>
        <v>0</v>
      </c>
      <c r="CS41" s="502"/>
      <c r="CT41" s="502"/>
      <c r="CU41" s="502"/>
      <c r="CV41" s="502"/>
      <c r="CW41" s="502"/>
      <c r="CX41" s="502"/>
      <c r="CY41" s="496">
        <f t="shared" si="143"/>
        <v>0</v>
      </c>
      <c r="CZ41" s="502"/>
      <c r="DA41" s="502"/>
      <c r="DC41" s="502"/>
      <c r="DD41" s="502"/>
      <c r="DE41" s="502"/>
      <c r="DF41" s="502"/>
      <c r="DG41" s="489">
        <f t="shared" si="144"/>
        <v>0</v>
      </c>
      <c r="DH41" s="502"/>
      <c r="DI41" s="502"/>
      <c r="DJ41" s="502"/>
      <c r="DK41" s="502"/>
      <c r="DL41" s="502"/>
      <c r="DM41" s="502"/>
      <c r="DN41" s="496">
        <f t="shared" si="145"/>
        <v>0</v>
      </c>
      <c r="DO41" s="502"/>
      <c r="DP41" s="502"/>
      <c r="DQ41" s="502"/>
      <c r="DR41" s="502"/>
      <c r="DS41" s="502"/>
      <c r="DT41" s="489" t="e">
        <f>#REF!+DQ41-DR41+DS41</f>
        <v>#REF!</v>
      </c>
      <c r="DU41" s="502"/>
      <c r="DV41" s="502"/>
      <c r="DW41" s="502"/>
      <c r="DX41" s="502"/>
      <c r="DY41" s="502"/>
      <c r="DZ41" s="502"/>
      <c r="EA41" s="496">
        <f t="shared" si="146"/>
        <v>0</v>
      </c>
      <c r="EB41" s="502"/>
      <c r="EC41" s="502"/>
      <c r="ED41" s="502"/>
      <c r="EE41" s="502"/>
      <c r="EF41" s="502"/>
      <c r="EG41" s="489" t="e">
        <f>#REF!+ED41-EE41+EF41</f>
        <v>#REF!</v>
      </c>
      <c r="EH41" s="502"/>
      <c r="EI41" s="502"/>
      <c r="EJ41" s="502"/>
      <c r="EK41" s="502"/>
      <c r="EL41" s="502"/>
      <c r="EM41" s="502"/>
      <c r="EN41" s="496">
        <f t="shared" si="147"/>
        <v>0</v>
      </c>
      <c r="EO41" s="502"/>
      <c r="EP41" s="502"/>
    </row>
    <row r="42" spans="1:146" outlineLevel="1" x14ac:dyDescent="0.25">
      <c r="A42" s="503"/>
      <c r="B42" s="504" t="s">
        <v>332</v>
      </c>
      <c r="C42" s="505"/>
      <c r="D42" s="505"/>
      <c r="E42" s="505"/>
      <c r="F42" s="505"/>
      <c r="G42" s="506"/>
      <c r="H42" s="502"/>
      <c r="I42" s="502"/>
      <c r="J42" s="507"/>
      <c r="K42" s="505"/>
      <c r="L42" s="505"/>
      <c r="M42" s="505"/>
      <c r="N42" s="505"/>
      <c r="O42" s="505"/>
      <c r="P42" s="505"/>
      <c r="Q42" s="505"/>
      <c r="R42" s="505"/>
      <c r="S42" s="505"/>
      <c r="T42" s="505"/>
      <c r="U42" s="506"/>
      <c r="V42" s="502"/>
      <c r="W42" s="508"/>
      <c r="X42" s="507"/>
      <c r="Y42" s="505"/>
      <c r="Z42" s="505"/>
      <c r="AA42" s="505"/>
      <c r="AB42" s="505"/>
      <c r="AC42" s="505"/>
      <c r="AD42" s="506"/>
      <c r="AF42" s="505"/>
      <c r="AG42" s="505"/>
      <c r="AH42" s="505"/>
      <c r="AI42" s="505"/>
      <c r="AJ42" s="506"/>
      <c r="AK42" s="502"/>
      <c r="AL42" s="508"/>
      <c r="AM42" s="507"/>
      <c r="AN42" s="505"/>
      <c r="AO42" s="505"/>
      <c r="AP42" s="505"/>
      <c r="AQ42" s="505"/>
      <c r="AR42" s="505"/>
      <c r="AS42" s="506"/>
      <c r="AU42" s="505"/>
      <c r="AV42" s="505"/>
      <c r="AW42" s="505"/>
      <c r="AX42" s="505"/>
      <c r="AY42" s="506"/>
      <c r="AZ42" s="502"/>
      <c r="BA42" s="508"/>
      <c r="BB42" s="507"/>
      <c r="BC42" s="505"/>
      <c r="BD42" s="505"/>
      <c r="BE42" s="505"/>
      <c r="BF42" s="505"/>
      <c r="BG42" s="505"/>
      <c r="BH42" s="506"/>
      <c r="BJ42" s="505"/>
      <c r="BK42" s="505"/>
      <c r="BL42" s="505"/>
      <c r="BM42" s="505"/>
      <c r="BN42" s="506"/>
      <c r="BO42" s="502"/>
      <c r="BP42" s="508"/>
      <c r="BQ42" s="507"/>
      <c r="BR42" s="505"/>
      <c r="BS42" s="505"/>
      <c r="BT42" s="505"/>
      <c r="BU42" s="505"/>
      <c r="BV42" s="505"/>
      <c r="BW42" s="506"/>
      <c r="BY42" s="505"/>
      <c r="BZ42" s="505"/>
      <c r="CA42" s="505"/>
      <c r="CB42" s="505"/>
      <c r="CC42" s="506"/>
      <c r="CD42" s="502"/>
      <c r="CE42" s="508"/>
      <c r="CF42" s="507"/>
      <c r="CG42" s="505"/>
      <c r="CH42" s="505"/>
      <c r="CI42" s="505"/>
      <c r="CJ42" s="505"/>
      <c r="CK42" s="505"/>
      <c r="CL42" s="506"/>
      <c r="CN42" s="505"/>
      <c r="CO42" s="505"/>
      <c r="CP42" s="505"/>
      <c r="CQ42" s="505"/>
      <c r="CR42" s="506"/>
      <c r="CS42" s="502"/>
      <c r="CT42" s="508"/>
      <c r="CU42" s="507"/>
      <c r="CV42" s="505"/>
      <c r="CW42" s="505"/>
      <c r="CX42" s="505"/>
      <c r="CY42" s="505"/>
      <c r="CZ42" s="505"/>
      <c r="DA42" s="506"/>
      <c r="DC42" s="505"/>
      <c r="DD42" s="505"/>
      <c r="DE42" s="505"/>
      <c r="DF42" s="505"/>
      <c r="DG42" s="506"/>
      <c r="DH42" s="502"/>
      <c r="DI42" s="508"/>
      <c r="DJ42" s="507"/>
      <c r="DK42" s="505"/>
      <c r="DL42" s="505"/>
      <c r="DM42" s="505"/>
      <c r="DN42" s="505"/>
      <c r="DO42" s="505"/>
      <c r="DP42" s="506"/>
      <c r="DQ42" s="505"/>
      <c r="DR42" s="505"/>
      <c r="DS42" s="505"/>
      <c r="DT42" s="506"/>
      <c r="DU42" s="502"/>
      <c r="DV42" s="508"/>
      <c r="DW42" s="507"/>
      <c r="DX42" s="505"/>
      <c r="DY42" s="505"/>
      <c r="DZ42" s="505"/>
      <c r="EA42" s="505"/>
      <c r="EB42" s="505"/>
      <c r="EC42" s="506"/>
      <c r="ED42" s="505"/>
      <c r="EE42" s="505"/>
      <c r="EF42" s="505"/>
      <c r="EG42" s="506"/>
      <c r="EH42" s="502"/>
      <c r="EI42" s="508"/>
      <c r="EJ42" s="507"/>
      <c r="EK42" s="505"/>
      <c r="EL42" s="505"/>
      <c r="EM42" s="505"/>
      <c r="EN42" s="505"/>
      <c r="EO42" s="505"/>
      <c r="EP42" s="506"/>
    </row>
    <row r="43" spans="1:146" s="511" customFormat="1" ht="18.75" x14ac:dyDescent="0.3">
      <c r="A43" s="485">
        <v>2018</v>
      </c>
      <c r="B43" s="486" t="str">
        <f>CONCATENATE("Anlagenspiegel des Jahres ",A43)</f>
        <v>Anlagenspiegel des Jahres 2018</v>
      </c>
      <c r="C43" s="448"/>
      <c r="D43" s="448"/>
      <c r="E43" s="448"/>
      <c r="F43" s="448"/>
      <c r="G43" s="448"/>
      <c r="H43" s="448"/>
      <c r="I43" s="448"/>
      <c r="J43" s="448"/>
      <c r="K43" s="448"/>
      <c r="L43" s="448"/>
      <c r="M43" s="448"/>
      <c r="N43" s="448"/>
      <c r="O43" s="448"/>
      <c r="P43" s="448"/>
      <c r="Q43" s="448"/>
      <c r="R43" s="448"/>
      <c r="S43" s="448"/>
      <c r="T43" s="426"/>
      <c r="U43" s="426"/>
      <c r="V43" s="426"/>
      <c r="W43" s="426"/>
      <c r="X43" s="426"/>
      <c r="Y43" s="426"/>
      <c r="Z43" s="426"/>
      <c r="AA43" s="426"/>
      <c r="AB43" s="426"/>
      <c r="AC43" s="426"/>
      <c r="AD43" s="426"/>
      <c r="AE43" s="469"/>
      <c r="AF43" s="448"/>
      <c r="AG43" s="448"/>
      <c r="AH43" s="448"/>
      <c r="AI43" s="426"/>
      <c r="AJ43" s="426"/>
      <c r="AK43" s="426"/>
      <c r="AL43" s="426"/>
      <c r="AM43" s="426"/>
      <c r="AN43" s="426"/>
      <c r="AO43" s="426"/>
      <c r="AP43" s="426"/>
      <c r="AQ43" s="426"/>
      <c r="AR43" s="426"/>
      <c r="AS43" s="426"/>
      <c r="AU43" s="448"/>
      <c r="AV43" s="448"/>
      <c r="AW43" s="448"/>
      <c r="AX43" s="426"/>
      <c r="AY43" s="426"/>
      <c r="AZ43" s="426"/>
      <c r="BA43" s="426"/>
      <c r="BB43" s="426"/>
      <c r="BC43" s="426"/>
      <c r="BD43" s="426"/>
      <c r="BE43" s="426"/>
      <c r="BF43" s="426"/>
      <c r="BG43" s="426"/>
      <c r="BH43" s="426"/>
      <c r="BJ43" s="448"/>
      <c r="BK43" s="448"/>
      <c r="BL43" s="448"/>
      <c r="BM43" s="426"/>
      <c r="BN43" s="426"/>
      <c r="BO43" s="426"/>
      <c r="BP43" s="426"/>
      <c r="BQ43" s="426"/>
      <c r="BR43" s="426"/>
      <c r="BS43" s="426"/>
      <c r="BT43" s="426"/>
      <c r="BU43" s="426"/>
      <c r="BV43" s="426"/>
      <c r="BW43" s="426"/>
      <c r="BY43" s="448"/>
      <c r="BZ43" s="448"/>
      <c r="CA43" s="448"/>
      <c r="CB43" s="426"/>
      <c r="CC43" s="426"/>
      <c r="CD43" s="426"/>
      <c r="CE43" s="426"/>
      <c r="CF43" s="426"/>
      <c r="CG43" s="426"/>
      <c r="CH43" s="426"/>
      <c r="CI43" s="426"/>
      <c r="CJ43" s="426"/>
      <c r="CK43" s="426"/>
      <c r="CL43" s="426"/>
      <c r="CN43" s="448"/>
      <c r="CO43" s="448"/>
      <c r="CP43" s="448"/>
      <c r="CQ43" s="426"/>
      <c r="CR43" s="426"/>
      <c r="CS43" s="426"/>
      <c r="CT43" s="426"/>
      <c r="CU43" s="426"/>
      <c r="CV43" s="426"/>
      <c r="CW43" s="426"/>
      <c r="CX43" s="426"/>
      <c r="CY43" s="426"/>
      <c r="CZ43" s="426"/>
      <c r="DA43" s="426"/>
      <c r="DC43" s="448"/>
      <c r="DD43" s="448"/>
      <c r="DE43" s="448"/>
      <c r="DF43" s="426"/>
      <c r="DG43" s="426"/>
      <c r="DH43" s="426"/>
      <c r="DI43" s="426"/>
      <c r="DJ43" s="426"/>
      <c r="DK43" s="426"/>
      <c r="DL43" s="426"/>
      <c r="DM43" s="426"/>
      <c r="DN43" s="426"/>
      <c r="DO43" s="426"/>
      <c r="DP43" s="426"/>
      <c r="DQ43" s="448"/>
      <c r="DR43" s="448"/>
      <c r="DS43" s="426"/>
      <c r="DT43" s="426"/>
      <c r="DU43" s="426"/>
      <c r="DV43" s="426"/>
      <c r="DW43" s="426"/>
      <c r="DX43" s="426"/>
      <c r="DY43" s="426"/>
      <c r="DZ43" s="426"/>
      <c r="EA43" s="426"/>
      <c r="EB43" s="426"/>
      <c r="EC43" s="426"/>
      <c r="ED43" s="448"/>
      <c r="EE43" s="448"/>
      <c r="EF43" s="426"/>
      <c r="EG43" s="426"/>
      <c r="EH43" s="426"/>
      <c r="EI43" s="426"/>
      <c r="EJ43" s="426"/>
      <c r="EK43" s="426"/>
      <c r="EL43" s="426"/>
      <c r="EM43" s="426"/>
      <c r="EN43" s="426"/>
      <c r="EO43" s="426"/>
      <c r="EP43" s="426"/>
    </row>
    <row r="44" spans="1:146" outlineLevel="1" x14ac:dyDescent="0.25">
      <c r="A44" s="487" t="s">
        <v>314</v>
      </c>
      <c r="B44" s="488" t="s">
        <v>315</v>
      </c>
      <c r="C44" s="489">
        <f>SUM(C45+C49+C54)</f>
        <v>0</v>
      </c>
      <c r="D44" s="489">
        <f t="shared" ref="D44:AD44" si="148">SUM(D45+D49+D54)</f>
        <v>0</v>
      </c>
      <c r="E44" s="489">
        <f t="shared" si="148"/>
        <v>0</v>
      </c>
      <c r="F44" s="489">
        <f t="shared" si="148"/>
        <v>0</v>
      </c>
      <c r="G44" s="489">
        <f t="shared" si="148"/>
        <v>0</v>
      </c>
      <c r="H44" s="489">
        <f t="shared" si="148"/>
        <v>0</v>
      </c>
      <c r="I44" s="489">
        <f t="shared" si="148"/>
        <v>0</v>
      </c>
      <c r="J44" s="489">
        <f t="shared" si="148"/>
        <v>0</v>
      </c>
      <c r="K44" s="489">
        <f t="shared" si="148"/>
        <v>0</v>
      </c>
      <c r="L44" s="489">
        <f t="shared" si="148"/>
        <v>0</v>
      </c>
      <c r="M44" s="489">
        <f t="shared" si="148"/>
        <v>0</v>
      </c>
      <c r="N44" s="489">
        <f t="shared" si="148"/>
        <v>0</v>
      </c>
      <c r="O44" s="489">
        <f t="shared" si="148"/>
        <v>0</v>
      </c>
      <c r="P44" s="489">
        <f t="shared" si="148"/>
        <v>0</v>
      </c>
      <c r="Q44" s="489">
        <f t="shared" si="148"/>
        <v>0</v>
      </c>
      <c r="R44" s="489">
        <f t="shared" si="148"/>
        <v>0</v>
      </c>
      <c r="S44" s="489">
        <f t="shared" si="148"/>
        <v>0</v>
      </c>
      <c r="T44" s="489">
        <f t="shared" si="148"/>
        <v>0</v>
      </c>
      <c r="U44" s="489">
        <f t="shared" si="148"/>
        <v>0</v>
      </c>
      <c r="V44" s="489">
        <f t="shared" si="148"/>
        <v>0</v>
      </c>
      <c r="W44" s="489">
        <f t="shared" si="148"/>
        <v>0</v>
      </c>
      <c r="X44" s="489">
        <f t="shared" si="148"/>
        <v>0</v>
      </c>
      <c r="Y44" s="489">
        <f t="shared" si="148"/>
        <v>0</v>
      </c>
      <c r="Z44" s="489">
        <f t="shared" si="148"/>
        <v>0</v>
      </c>
      <c r="AA44" s="489">
        <f t="shared" si="148"/>
        <v>0</v>
      </c>
      <c r="AB44" s="489">
        <f t="shared" si="148"/>
        <v>0</v>
      </c>
      <c r="AC44" s="489">
        <f t="shared" si="148"/>
        <v>0</v>
      </c>
      <c r="AD44" s="489">
        <f t="shared" si="148"/>
        <v>0</v>
      </c>
      <c r="AF44" s="489">
        <f t="shared" ref="AF44:AS44" si="149">SUM(AF45+AF49+AF54)</f>
        <v>0</v>
      </c>
      <c r="AG44" s="489">
        <f t="shared" si="149"/>
        <v>0</v>
      </c>
      <c r="AH44" s="489">
        <f t="shared" si="149"/>
        <v>0</v>
      </c>
      <c r="AI44" s="489">
        <f t="shared" si="149"/>
        <v>0</v>
      </c>
      <c r="AJ44" s="489">
        <f t="shared" si="149"/>
        <v>0</v>
      </c>
      <c r="AK44" s="489">
        <f t="shared" si="149"/>
        <v>0</v>
      </c>
      <c r="AL44" s="489">
        <f t="shared" si="149"/>
        <v>0</v>
      </c>
      <c r="AM44" s="489">
        <f t="shared" si="149"/>
        <v>0</v>
      </c>
      <c r="AN44" s="489">
        <f t="shared" si="149"/>
        <v>0</v>
      </c>
      <c r="AO44" s="489">
        <f t="shared" si="149"/>
        <v>0</v>
      </c>
      <c r="AP44" s="489">
        <f t="shared" si="149"/>
        <v>0</v>
      </c>
      <c r="AQ44" s="489">
        <f t="shared" si="149"/>
        <v>0</v>
      </c>
      <c r="AR44" s="489">
        <f t="shared" si="149"/>
        <v>0</v>
      </c>
      <c r="AS44" s="489">
        <f t="shared" si="149"/>
        <v>0</v>
      </c>
      <c r="AU44" s="489">
        <f t="shared" ref="AU44:BH44" si="150">SUM(AU45+AU49+AU54)</f>
        <v>0</v>
      </c>
      <c r="AV44" s="489">
        <f t="shared" si="150"/>
        <v>0</v>
      </c>
      <c r="AW44" s="489">
        <f t="shared" si="150"/>
        <v>0</v>
      </c>
      <c r="AX44" s="489">
        <f t="shared" si="150"/>
        <v>0</v>
      </c>
      <c r="AY44" s="489">
        <f t="shared" si="150"/>
        <v>0</v>
      </c>
      <c r="AZ44" s="489">
        <f t="shared" si="150"/>
        <v>0</v>
      </c>
      <c r="BA44" s="489">
        <f t="shared" si="150"/>
        <v>0</v>
      </c>
      <c r="BB44" s="489">
        <f t="shared" si="150"/>
        <v>0</v>
      </c>
      <c r="BC44" s="489">
        <f t="shared" si="150"/>
        <v>0</v>
      </c>
      <c r="BD44" s="489">
        <f t="shared" si="150"/>
        <v>0</v>
      </c>
      <c r="BE44" s="489">
        <f t="shared" si="150"/>
        <v>0</v>
      </c>
      <c r="BF44" s="489">
        <f t="shared" si="150"/>
        <v>0</v>
      </c>
      <c r="BG44" s="489">
        <f t="shared" si="150"/>
        <v>0</v>
      </c>
      <c r="BH44" s="489">
        <f t="shared" si="150"/>
        <v>0</v>
      </c>
      <c r="BJ44" s="489">
        <f t="shared" ref="BJ44:BW44" si="151">SUM(BJ45+BJ49+BJ54)</f>
        <v>0</v>
      </c>
      <c r="BK44" s="489">
        <f t="shared" si="151"/>
        <v>0</v>
      </c>
      <c r="BL44" s="489">
        <f t="shared" si="151"/>
        <v>0</v>
      </c>
      <c r="BM44" s="489">
        <f t="shared" si="151"/>
        <v>0</v>
      </c>
      <c r="BN44" s="489">
        <f t="shared" si="151"/>
        <v>0</v>
      </c>
      <c r="BO44" s="489">
        <f t="shared" si="151"/>
        <v>0</v>
      </c>
      <c r="BP44" s="489">
        <f t="shared" si="151"/>
        <v>0</v>
      </c>
      <c r="BQ44" s="489">
        <f t="shared" si="151"/>
        <v>0</v>
      </c>
      <c r="BR44" s="489">
        <f t="shared" si="151"/>
        <v>0</v>
      </c>
      <c r="BS44" s="489">
        <f t="shared" si="151"/>
        <v>0</v>
      </c>
      <c r="BT44" s="489">
        <f t="shared" si="151"/>
        <v>0</v>
      </c>
      <c r="BU44" s="489">
        <f t="shared" si="151"/>
        <v>0</v>
      </c>
      <c r="BV44" s="489">
        <f t="shared" si="151"/>
        <v>0</v>
      </c>
      <c r="BW44" s="489">
        <f t="shared" si="151"/>
        <v>0</v>
      </c>
      <c r="BY44" s="489">
        <f t="shared" ref="BY44:CL44" si="152">SUM(BY45+BY49+BY54)</f>
        <v>0</v>
      </c>
      <c r="BZ44" s="489">
        <f t="shared" si="152"/>
        <v>0</v>
      </c>
      <c r="CA44" s="489">
        <f t="shared" si="152"/>
        <v>0</v>
      </c>
      <c r="CB44" s="489">
        <f t="shared" si="152"/>
        <v>0</v>
      </c>
      <c r="CC44" s="489">
        <f t="shared" si="152"/>
        <v>0</v>
      </c>
      <c r="CD44" s="489">
        <f t="shared" si="152"/>
        <v>0</v>
      </c>
      <c r="CE44" s="489">
        <f t="shared" si="152"/>
        <v>0</v>
      </c>
      <c r="CF44" s="489">
        <f t="shared" si="152"/>
        <v>0</v>
      </c>
      <c r="CG44" s="489">
        <f t="shared" si="152"/>
        <v>0</v>
      </c>
      <c r="CH44" s="489">
        <f t="shared" si="152"/>
        <v>0</v>
      </c>
      <c r="CI44" s="489">
        <f t="shared" si="152"/>
        <v>0</v>
      </c>
      <c r="CJ44" s="489">
        <f t="shared" si="152"/>
        <v>0</v>
      </c>
      <c r="CK44" s="489">
        <f t="shared" si="152"/>
        <v>0</v>
      </c>
      <c r="CL44" s="489">
        <f t="shared" si="152"/>
        <v>0</v>
      </c>
      <c r="CN44" s="489">
        <f t="shared" ref="CN44:DA44" si="153">SUM(CN45+CN49+CN54)</f>
        <v>0</v>
      </c>
      <c r="CO44" s="489">
        <f t="shared" si="153"/>
        <v>0</v>
      </c>
      <c r="CP44" s="489">
        <f t="shared" si="153"/>
        <v>0</v>
      </c>
      <c r="CQ44" s="489">
        <f t="shared" si="153"/>
        <v>0</v>
      </c>
      <c r="CR44" s="489">
        <f t="shared" si="153"/>
        <v>0</v>
      </c>
      <c r="CS44" s="489">
        <f t="shared" si="153"/>
        <v>0</v>
      </c>
      <c r="CT44" s="489">
        <f t="shared" si="153"/>
        <v>0</v>
      </c>
      <c r="CU44" s="489">
        <f t="shared" si="153"/>
        <v>0</v>
      </c>
      <c r="CV44" s="489">
        <f t="shared" si="153"/>
        <v>0</v>
      </c>
      <c r="CW44" s="489">
        <f t="shared" si="153"/>
        <v>0</v>
      </c>
      <c r="CX44" s="489">
        <f t="shared" si="153"/>
        <v>0</v>
      </c>
      <c r="CY44" s="489">
        <f t="shared" si="153"/>
        <v>0</v>
      </c>
      <c r="CZ44" s="489">
        <f t="shared" si="153"/>
        <v>0</v>
      </c>
      <c r="DA44" s="489">
        <f t="shared" si="153"/>
        <v>0</v>
      </c>
      <c r="DC44" s="489">
        <f t="shared" ref="DC44:DP44" si="154">SUM(DC45+DC49+DC54)</f>
        <v>0</v>
      </c>
      <c r="DD44" s="489">
        <f t="shared" si="154"/>
        <v>0</v>
      </c>
      <c r="DE44" s="489">
        <f t="shared" si="154"/>
        <v>0</v>
      </c>
      <c r="DF44" s="489">
        <f t="shared" si="154"/>
        <v>0</v>
      </c>
      <c r="DG44" s="489">
        <f t="shared" si="154"/>
        <v>0</v>
      </c>
      <c r="DH44" s="489">
        <f t="shared" si="154"/>
        <v>0</v>
      </c>
      <c r="DI44" s="489">
        <f t="shared" si="154"/>
        <v>0</v>
      </c>
      <c r="DJ44" s="489">
        <f t="shared" si="154"/>
        <v>0</v>
      </c>
      <c r="DK44" s="489">
        <f t="shared" si="154"/>
        <v>0</v>
      </c>
      <c r="DL44" s="489">
        <f t="shared" si="154"/>
        <v>0</v>
      </c>
      <c r="DM44" s="489">
        <f t="shared" si="154"/>
        <v>0</v>
      </c>
      <c r="DN44" s="489">
        <f t="shared" si="154"/>
        <v>0</v>
      </c>
      <c r="DO44" s="489">
        <f t="shared" si="154"/>
        <v>0</v>
      </c>
      <c r="DP44" s="489">
        <f t="shared" si="154"/>
        <v>0</v>
      </c>
      <c r="DQ44" s="489">
        <f t="shared" ref="DQ44:EC44" si="155">SUM(DQ45+DQ49+DQ54)</f>
        <v>0</v>
      </c>
      <c r="DR44" s="489">
        <f t="shared" si="155"/>
        <v>0</v>
      </c>
      <c r="DS44" s="489">
        <f t="shared" si="155"/>
        <v>0</v>
      </c>
      <c r="DT44" s="489" t="e">
        <f t="shared" si="155"/>
        <v>#REF!</v>
      </c>
      <c r="DU44" s="489">
        <f t="shared" si="155"/>
        <v>0</v>
      </c>
      <c r="DV44" s="489">
        <f t="shared" si="155"/>
        <v>0</v>
      </c>
      <c r="DW44" s="489">
        <f t="shared" si="155"/>
        <v>0</v>
      </c>
      <c r="DX44" s="489">
        <f t="shared" si="155"/>
        <v>0</v>
      </c>
      <c r="DY44" s="489">
        <f t="shared" si="155"/>
        <v>0</v>
      </c>
      <c r="DZ44" s="489">
        <f t="shared" si="155"/>
        <v>0</v>
      </c>
      <c r="EA44" s="489">
        <f t="shared" si="155"/>
        <v>0</v>
      </c>
      <c r="EB44" s="489">
        <f t="shared" si="155"/>
        <v>0</v>
      </c>
      <c r="EC44" s="489">
        <f t="shared" si="155"/>
        <v>0</v>
      </c>
      <c r="ED44" s="489">
        <f t="shared" ref="ED44:EP44" si="156">SUM(ED45+ED49+ED54)</f>
        <v>0</v>
      </c>
      <c r="EE44" s="489">
        <f t="shared" si="156"/>
        <v>0</v>
      </c>
      <c r="EF44" s="489">
        <f t="shared" si="156"/>
        <v>0</v>
      </c>
      <c r="EG44" s="489" t="e">
        <f t="shared" si="156"/>
        <v>#REF!</v>
      </c>
      <c r="EH44" s="489">
        <f t="shared" si="156"/>
        <v>0</v>
      </c>
      <c r="EI44" s="489">
        <f t="shared" si="156"/>
        <v>0</v>
      </c>
      <c r="EJ44" s="489">
        <f t="shared" si="156"/>
        <v>0</v>
      </c>
      <c r="EK44" s="489">
        <f t="shared" si="156"/>
        <v>0</v>
      </c>
      <c r="EL44" s="489">
        <f t="shared" si="156"/>
        <v>0</v>
      </c>
      <c r="EM44" s="489">
        <f t="shared" si="156"/>
        <v>0</v>
      </c>
      <c r="EN44" s="489">
        <f t="shared" si="156"/>
        <v>0</v>
      </c>
      <c r="EO44" s="489">
        <f t="shared" si="156"/>
        <v>0</v>
      </c>
      <c r="EP44" s="489">
        <f t="shared" si="156"/>
        <v>0</v>
      </c>
    </row>
    <row r="45" spans="1:146" outlineLevel="1" x14ac:dyDescent="0.25">
      <c r="A45" s="487" t="s">
        <v>232</v>
      </c>
      <c r="B45" s="488" t="s">
        <v>316</v>
      </c>
      <c r="C45" s="489">
        <f>SUM(C46:C48)</f>
        <v>0</v>
      </c>
      <c r="D45" s="489">
        <f t="shared" ref="D45:AD45" si="157">SUM(D46:D48)</f>
        <v>0</v>
      </c>
      <c r="E45" s="489">
        <f t="shared" si="157"/>
        <v>0</v>
      </c>
      <c r="F45" s="489">
        <f t="shared" si="157"/>
        <v>0</v>
      </c>
      <c r="G45" s="489">
        <f t="shared" si="157"/>
        <v>0</v>
      </c>
      <c r="H45" s="489">
        <f t="shared" si="157"/>
        <v>0</v>
      </c>
      <c r="I45" s="489">
        <f t="shared" si="157"/>
        <v>0</v>
      </c>
      <c r="J45" s="489">
        <f t="shared" si="157"/>
        <v>0</v>
      </c>
      <c r="K45" s="489">
        <f t="shared" si="157"/>
        <v>0</v>
      </c>
      <c r="L45" s="489">
        <f t="shared" si="157"/>
        <v>0</v>
      </c>
      <c r="M45" s="489">
        <f t="shared" si="157"/>
        <v>0</v>
      </c>
      <c r="N45" s="489">
        <f t="shared" si="157"/>
        <v>0</v>
      </c>
      <c r="O45" s="489">
        <f t="shared" si="157"/>
        <v>0</v>
      </c>
      <c r="P45" s="489">
        <f t="shared" si="157"/>
        <v>0</v>
      </c>
      <c r="Q45" s="489">
        <f t="shared" si="157"/>
        <v>0</v>
      </c>
      <c r="R45" s="489">
        <f t="shared" si="157"/>
        <v>0</v>
      </c>
      <c r="S45" s="489">
        <f t="shared" si="157"/>
        <v>0</v>
      </c>
      <c r="T45" s="489">
        <f t="shared" si="157"/>
        <v>0</v>
      </c>
      <c r="U45" s="489">
        <f t="shared" si="157"/>
        <v>0</v>
      </c>
      <c r="V45" s="489">
        <f t="shared" si="157"/>
        <v>0</v>
      </c>
      <c r="W45" s="489">
        <f t="shared" si="157"/>
        <v>0</v>
      </c>
      <c r="X45" s="489">
        <f t="shared" si="157"/>
        <v>0</v>
      </c>
      <c r="Y45" s="489">
        <f t="shared" si="157"/>
        <v>0</v>
      </c>
      <c r="Z45" s="489">
        <f t="shared" si="157"/>
        <v>0</v>
      </c>
      <c r="AA45" s="489">
        <f t="shared" si="157"/>
        <v>0</v>
      </c>
      <c r="AB45" s="489">
        <f t="shared" si="157"/>
        <v>0</v>
      </c>
      <c r="AC45" s="489">
        <f t="shared" si="157"/>
        <v>0</v>
      </c>
      <c r="AD45" s="489">
        <f t="shared" si="157"/>
        <v>0</v>
      </c>
      <c r="AF45" s="489">
        <f t="shared" ref="AF45:AS45" si="158">SUM(AF46:AF48)</f>
        <v>0</v>
      </c>
      <c r="AG45" s="489">
        <f t="shared" si="158"/>
        <v>0</v>
      </c>
      <c r="AH45" s="489">
        <f t="shared" si="158"/>
        <v>0</v>
      </c>
      <c r="AI45" s="489">
        <f t="shared" si="158"/>
        <v>0</v>
      </c>
      <c r="AJ45" s="489">
        <f t="shared" si="158"/>
        <v>0</v>
      </c>
      <c r="AK45" s="489">
        <f t="shared" si="158"/>
        <v>0</v>
      </c>
      <c r="AL45" s="489">
        <f t="shared" si="158"/>
        <v>0</v>
      </c>
      <c r="AM45" s="489">
        <f t="shared" si="158"/>
        <v>0</v>
      </c>
      <c r="AN45" s="489">
        <f t="shared" si="158"/>
        <v>0</v>
      </c>
      <c r="AO45" s="489">
        <f t="shared" si="158"/>
        <v>0</v>
      </c>
      <c r="AP45" s="489">
        <f t="shared" si="158"/>
        <v>0</v>
      </c>
      <c r="AQ45" s="489">
        <f t="shared" si="158"/>
        <v>0</v>
      </c>
      <c r="AR45" s="489">
        <f t="shared" si="158"/>
        <v>0</v>
      </c>
      <c r="AS45" s="489">
        <f t="shared" si="158"/>
        <v>0</v>
      </c>
      <c r="AU45" s="489">
        <f t="shared" ref="AU45:BH45" si="159">SUM(AU46:AU48)</f>
        <v>0</v>
      </c>
      <c r="AV45" s="489">
        <f t="shared" si="159"/>
        <v>0</v>
      </c>
      <c r="AW45" s="489">
        <f t="shared" si="159"/>
        <v>0</v>
      </c>
      <c r="AX45" s="489">
        <f t="shared" si="159"/>
        <v>0</v>
      </c>
      <c r="AY45" s="489">
        <f t="shared" si="159"/>
        <v>0</v>
      </c>
      <c r="AZ45" s="489">
        <f t="shared" si="159"/>
        <v>0</v>
      </c>
      <c r="BA45" s="489">
        <f t="shared" si="159"/>
        <v>0</v>
      </c>
      <c r="BB45" s="489">
        <f t="shared" si="159"/>
        <v>0</v>
      </c>
      <c r="BC45" s="489">
        <f t="shared" si="159"/>
        <v>0</v>
      </c>
      <c r="BD45" s="489">
        <f t="shared" si="159"/>
        <v>0</v>
      </c>
      <c r="BE45" s="489">
        <f t="shared" si="159"/>
        <v>0</v>
      </c>
      <c r="BF45" s="489">
        <f t="shared" si="159"/>
        <v>0</v>
      </c>
      <c r="BG45" s="489">
        <f t="shared" si="159"/>
        <v>0</v>
      </c>
      <c r="BH45" s="489">
        <f t="shared" si="159"/>
        <v>0</v>
      </c>
      <c r="BJ45" s="489">
        <f t="shared" ref="BJ45:BW45" si="160">SUM(BJ46:BJ48)</f>
        <v>0</v>
      </c>
      <c r="BK45" s="489">
        <f t="shared" si="160"/>
        <v>0</v>
      </c>
      <c r="BL45" s="489">
        <f t="shared" si="160"/>
        <v>0</v>
      </c>
      <c r="BM45" s="489">
        <f t="shared" si="160"/>
        <v>0</v>
      </c>
      <c r="BN45" s="489">
        <f t="shared" si="160"/>
        <v>0</v>
      </c>
      <c r="BO45" s="489">
        <f t="shared" si="160"/>
        <v>0</v>
      </c>
      <c r="BP45" s="489">
        <f t="shared" si="160"/>
        <v>0</v>
      </c>
      <c r="BQ45" s="489">
        <f t="shared" si="160"/>
        <v>0</v>
      </c>
      <c r="BR45" s="489">
        <f t="shared" si="160"/>
        <v>0</v>
      </c>
      <c r="BS45" s="489">
        <f t="shared" si="160"/>
        <v>0</v>
      </c>
      <c r="BT45" s="489">
        <f t="shared" si="160"/>
        <v>0</v>
      </c>
      <c r="BU45" s="489">
        <f t="shared" si="160"/>
        <v>0</v>
      </c>
      <c r="BV45" s="489">
        <f t="shared" si="160"/>
        <v>0</v>
      </c>
      <c r="BW45" s="489">
        <f t="shared" si="160"/>
        <v>0</v>
      </c>
      <c r="BY45" s="489">
        <f t="shared" ref="BY45:CL45" si="161">SUM(BY46:BY48)</f>
        <v>0</v>
      </c>
      <c r="BZ45" s="489">
        <f t="shared" si="161"/>
        <v>0</v>
      </c>
      <c r="CA45" s="489">
        <f t="shared" si="161"/>
        <v>0</v>
      </c>
      <c r="CB45" s="489">
        <f t="shared" si="161"/>
        <v>0</v>
      </c>
      <c r="CC45" s="489">
        <f t="shared" si="161"/>
        <v>0</v>
      </c>
      <c r="CD45" s="489">
        <f t="shared" si="161"/>
        <v>0</v>
      </c>
      <c r="CE45" s="489">
        <f t="shared" si="161"/>
        <v>0</v>
      </c>
      <c r="CF45" s="489">
        <f t="shared" si="161"/>
        <v>0</v>
      </c>
      <c r="CG45" s="489">
        <f t="shared" si="161"/>
        <v>0</v>
      </c>
      <c r="CH45" s="489">
        <f t="shared" si="161"/>
        <v>0</v>
      </c>
      <c r="CI45" s="489">
        <f t="shared" si="161"/>
        <v>0</v>
      </c>
      <c r="CJ45" s="489">
        <f t="shared" si="161"/>
        <v>0</v>
      </c>
      <c r="CK45" s="489">
        <f t="shared" si="161"/>
        <v>0</v>
      </c>
      <c r="CL45" s="489">
        <f t="shared" si="161"/>
        <v>0</v>
      </c>
      <c r="CN45" s="489">
        <f t="shared" ref="CN45:DA45" si="162">SUM(CN46:CN48)</f>
        <v>0</v>
      </c>
      <c r="CO45" s="489">
        <f t="shared" si="162"/>
        <v>0</v>
      </c>
      <c r="CP45" s="489">
        <f t="shared" si="162"/>
        <v>0</v>
      </c>
      <c r="CQ45" s="489">
        <f t="shared" si="162"/>
        <v>0</v>
      </c>
      <c r="CR45" s="489">
        <f t="shared" si="162"/>
        <v>0</v>
      </c>
      <c r="CS45" s="489">
        <f t="shared" si="162"/>
        <v>0</v>
      </c>
      <c r="CT45" s="489">
        <f t="shared" si="162"/>
        <v>0</v>
      </c>
      <c r="CU45" s="489">
        <f t="shared" si="162"/>
        <v>0</v>
      </c>
      <c r="CV45" s="489">
        <f t="shared" si="162"/>
        <v>0</v>
      </c>
      <c r="CW45" s="489">
        <f t="shared" si="162"/>
        <v>0</v>
      </c>
      <c r="CX45" s="489">
        <f t="shared" si="162"/>
        <v>0</v>
      </c>
      <c r="CY45" s="489">
        <f t="shared" si="162"/>
        <v>0</v>
      </c>
      <c r="CZ45" s="489">
        <f t="shared" si="162"/>
        <v>0</v>
      </c>
      <c r="DA45" s="489">
        <f t="shared" si="162"/>
        <v>0</v>
      </c>
      <c r="DC45" s="489">
        <f t="shared" ref="DC45:DP45" si="163">SUM(DC46:DC48)</f>
        <v>0</v>
      </c>
      <c r="DD45" s="489">
        <f t="shared" si="163"/>
        <v>0</v>
      </c>
      <c r="DE45" s="489">
        <f t="shared" si="163"/>
        <v>0</v>
      </c>
      <c r="DF45" s="489">
        <f t="shared" si="163"/>
        <v>0</v>
      </c>
      <c r="DG45" s="489">
        <f t="shared" si="163"/>
        <v>0</v>
      </c>
      <c r="DH45" s="489">
        <f t="shared" si="163"/>
        <v>0</v>
      </c>
      <c r="DI45" s="489">
        <f t="shared" si="163"/>
        <v>0</v>
      </c>
      <c r="DJ45" s="489">
        <f t="shared" si="163"/>
        <v>0</v>
      </c>
      <c r="DK45" s="489">
        <f t="shared" si="163"/>
        <v>0</v>
      </c>
      <c r="DL45" s="489">
        <f t="shared" si="163"/>
        <v>0</v>
      </c>
      <c r="DM45" s="489">
        <f t="shared" si="163"/>
        <v>0</v>
      </c>
      <c r="DN45" s="489">
        <f t="shared" si="163"/>
        <v>0</v>
      </c>
      <c r="DO45" s="489">
        <f t="shared" si="163"/>
        <v>0</v>
      </c>
      <c r="DP45" s="489">
        <f t="shared" si="163"/>
        <v>0</v>
      </c>
      <c r="DQ45" s="489">
        <f t="shared" ref="DQ45:EC45" si="164">SUM(DQ46:DQ48)</f>
        <v>0</v>
      </c>
      <c r="DR45" s="489">
        <f t="shared" si="164"/>
        <v>0</v>
      </c>
      <c r="DS45" s="489">
        <f t="shared" si="164"/>
        <v>0</v>
      </c>
      <c r="DT45" s="489" t="e">
        <f t="shared" si="164"/>
        <v>#REF!</v>
      </c>
      <c r="DU45" s="489">
        <f t="shared" si="164"/>
        <v>0</v>
      </c>
      <c r="DV45" s="489">
        <f t="shared" si="164"/>
        <v>0</v>
      </c>
      <c r="DW45" s="489">
        <f t="shared" si="164"/>
        <v>0</v>
      </c>
      <c r="DX45" s="489">
        <f t="shared" si="164"/>
        <v>0</v>
      </c>
      <c r="DY45" s="489">
        <f t="shared" si="164"/>
        <v>0</v>
      </c>
      <c r="DZ45" s="489">
        <f t="shared" si="164"/>
        <v>0</v>
      </c>
      <c r="EA45" s="489">
        <f t="shared" si="164"/>
        <v>0</v>
      </c>
      <c r="EB45" s="489">
        <f t="shared" si="164"/>
        <v>0</v>
      </c>
      <c r="EC45" s="489">
        <f t="shared" si="164"/>
        <v>0</v>
      </c>
      <c r="ED45" s="489">
        <f t="shared" ref="ED45:EP45" si="165">SUM(ED46:ED48)</f>
        <v>0</v>
      </c>
      <c r="EE45" s="489">
        <f t="shared" si="165"/>
        <v>0</v>
      </c>
      <c r="EF45" s="489">
        <f t="shared" si="165"/>
        <v>0</v>
      </c>
      <c r="EG45" s="489" t="e">
        <f t="shared" si="165"/>
        <v>#REF!</v>
      </c>
      <c r="EH45" s="489">
        <f t="shared" si="165"/>
        <v>0</v>
      </c>
      <c r="EI45" s="489">
        <f t="shared" si="165"/>
        <v>0</v>
      </c>
      <c r="EJ45" s="489">
        <f t="shared" si="165"/>
        <v>0</v>
      </c>
      <c r="EK45" s="489">
        <f t="shared" si="165"/>
        <v>0</v>
      </c>
      <c r="EL45" s="489">
        <f t="shared" si="165"/>
        <v>0</v>
      </c>
      <c r="EM45" s="489">
        <f t="shared" si="165"/>
        <v>0</v>
      </c>
      <c r="EN45" s="489">
        <f t="shared" si="165"/>
        <v>0</v>
      </c>
      <c r="EO45" s="489">
        <f t="shared" si="165"/>
        <v>0</v>
      </c>
      <c r="EP45" s="489">
        <f t="shared" si="165"/>
        <v>0</v>
      </c>
    </row>
    <row r="46" spans="1:146" ht="30" outlineLevel="1" x14ac:dyDescent="0.25">
      <c r="A46" s="492" t="s">
        <v>2</v>
      </c>
      <c r="B46" s="493" t="s">
        <v>317</v>
      </c>
      <c r="C46" s="494"/>
      <c r="D46" s="495"/>
      <c r="E46" s="495"/>
      <c r="F46" s="495"/>
      <c r="G46" s="496">
        <f t="shared" ref="G46:G48" si="166">C46+D46-E46+F46</f>
        <v>0</v>
      </c>
      <c r="H46" s="495"/>
      <c r="I46" s="495"/>
      <c r="J46" s="495"/>
      <c r="K46" s="495"/>
      <c r="L46" s="495"/>
      <c r="M46" s="495"/>
      <c r="N46" s="496">
        <f>H46+I46-J46+K46-L46+M46</f>
        <v>0</v>
      </c>
      <c r="O46" s="495"/>
      <c r="P46" s="495"/>
      <c r="Q46" s="495"/>
      <c r="R46" s="495"/>
      <c r="S46" s="495"/>
      <c r="T46" s="495"/>
      <c r="U46" s="496">
        <f t="shared" ref="U46:U48" si="167">Q46+R46-S46+T46</f>
        <v>0</v>
      </c>
      <c r="V46" s="495"/>
      <c r="W46" s="495"/>
      <c r="X46" s="495"/>
      <c r="Y46" s="495"/>
      <c r="Z46" s="495"/>
      <c r="AA46" s="495"/>
      <c r="AB46" s="496">
        <f>V46+W46-X46+Y46-Z46+AA46</f>
        <v>0</v>
      </c>
      <c r="AC46" s="495"/>
      <c r="AD46" s="495"/>
      <c r="AF46" s="495"/>
      <c r="AG46" s="495"/>
      <c r="AH46" s="495"/>
      <c r="AI46" s="495"/>
      <c r="AJ46" s="496">
        <f t="shared" ref="AJ46:AJ48" si="168">AF46+AG46-AH46+AI46</f>
        <v>0</v>
      </c>
      <c r="AK46" s="495"/>
      <c r="AL46" s="495"/>
      <c r="AM46" s="495"/>
      <c r="AN46" s="495"/>
      <c r="AO46" s="495"/>
      <c r="AP46" s="495"/>
      <c r="AQ46" s="496">
        <f>AK46+AL46-AM46+AN46-AO46+AP46</f>
        <v>0</v>
      </c>
      <c r="AR46" s="495"/>
      <c r="AS46" s="495"/>
      <c r="AU46" s="495"/>
      <c r="AV46" s="495"/>
      <c r="AW46" s="495"/>
      <c r="AX46" s="495"/>
      <c r="AY46" s="496">
        <f t="shared" ref="AY46:AY48" si="169">AU46+AV46-AW46+AX46</f>
        <v>0</v>
      </c>
      <c r="AZ46" s="495"/>
      <c r="BA46" s="495"/>
      <c r="BB46" s="495"/>
      <c r="BC46" s="495"/>
      <c r="BD46" s="495"/>
      <c r="BE46" s="495"/>
      <c r="BF46" s="496">
        <f>AZ46+BA46-BB46+BC46-BD46+BE46</f>
        <v>0</v>
      </c>
      <c r="BG46" s="495"/>
      <c r="BH46" s="495"/>
      <c r="BJ46" s="495"/>
      <c r="BK46" s="495"/>
      <c r="BL46" s="495"/>
      <c r="BM46" s="495"/>
      <c r="BN46" s="496">
        <f t="shared" ref="BN46:BN48" si="170">BJ46+BK46-BL46+BM46</f>
        <v>0</v>
      </c>
      <c r="BO46" s="495"/>
      <c r="BP46" s="495"/>
      <c r="BQ46" s="495"/>
      <c r="BR46" s="495"/>
      <c r="BS46" s="495"/>
      <c r="BT46" s="495"/>
      <c r="BU46" s="496">
        <f>BO46+BP46-BQ46+BR46-BS46+BT46</f>
        <v>0</v>
      </c>
      <c r="BV46" s="495"/>
      <c r="BW46" s="495"/>
      <c r="BY46" s="495"/>
      <c r="BZ46" s="495"/>
      <c r="CA46" s="495"/>
      <c r="CB46" s="495"/>
      <c r="CC46" s="496">
        <f t="shared" ref="CC46:CC48" si="171">BY46+BZ46-CA46+CB46</f>
        <v>0</v>
      </c>
      <c r="CD46" s="495"/>
      <c r="CE46" s="495"/>
      <c r="CF46" s="495"/>
      <c r="CG46" s="495"/>
      <c r="CH46" s="495"/>
      <c r="CI46" s="495"/>
      <c r="CJ46" s="496">
        <f>CD46+CE46-CF46+CG46-CH46+CI46</f>
        <v>0</v>
      </c>
      <c r="CK46" s="495"/>
      <c r="CL46" s="495"/>
      <c r="CN46" s="495"/>
      <c r="CO46" s="495"/>
      <c r="CP46" s="495"/>
      <c r="CQ46" s="495"/>
      <c r="CR46" s="496">
        <f t="shared" ref="CR46:CR48" si="172">CN46+CO46-CP46+CQ46</f>
        <v>0</v>
      </c>
      <c r="CS46" s="495"/>
      <c r="CT46" s="495"/>
      <c r="CU46" s="495"/>
      <c r="CV46" s="495"/>
      <c r="CW46" s="495"/>
      <c r="CX46" s="495"/>
      <c r="CY46" s="496">
        <f>CS46+CT46-CU46+CV46-CW46+CX46</f>
        <v>0</v>
      </c>
      <c r="CZ46" s="495"/>
      <c r="DA46" s="495"/>
      <c r="DC46" s="495"/>
      <c r="DD46" s="495"/>
      <c r="DE46" s="495"/>
      <c r="DF46" s="495"/>
      <c r="DG46" s="496">
        <f t="shared" ref="DG46:DG48" si="173">DC46+DD46-DE46+DF46</f>
        <v>0</v>
      </c>
      <c r="DH46" s="495"/>
      <c r="DI46" s="495"/>
      <c r="DJ46" s="495"/>
      <c r="DK46" s="495"/>
      <c r="DL46" s="495"/>
      <c r="DM46" s="495"/>
      <c r="DN46" s="496">
        <f>DH46+DI46-DJ46+DK46-DL46+DM46</f>
        <v>0</v>
      </c>
      <c r="DO46" s="495"/>
      <c r="DP46" s="495"/>
      <c r="DQ46" s="495"/>
      <c r="DR46" s="495"/>
      <c r="DS46" s="495"/>
      <c r="DT46" s="496" t="e">
        <f>#REF!+DQ46-DR46+DS46</f>
        <v>#REF!</v>
      </c>
      <c r="DU46" s="495"/>
      <c r="DV46" s="495"/>
      <c r="DW46" s="495"/>
      <c r="DX46" s="495"/>
      <c r="DY46" s="495"/>
      <c r="DZ46" s="495"/>
      <c r="EA46" s="496">
        <f>DU46+DV46-DW46+DX46-DY46+DZ46</f>
        <v>0</v>
      </c>
      <c r="EB46" s="495"/>
      <c r="EC46" s="495"/>
      <c r="ED46" s="495"/>
      <c r="EE46" s="495"/>
      <c r="EF46" s="495"/>
      <c r="EG46" s="496" t="e">
        <f>#REF!+ED46-EE46+EF46</f>
        <v>#REF!</v>
      </c>
      <c r="EH46" s="495"/>
      <c r="EI46" s="495"/>
      <c r="EJ46" s="495"/>
      <c r="EK46" s="495"/>
      <c r="EL46" s="495"/>
      <c r="EM46" s="495"/>
      <c r="EN46" s="496">
        <f>EH46+EI46-EJ46+EK46-EL46+EM46</f>
        <v>0</v>
      </c>
      <c r="EO46" s="495"/>
      <c r="EP46" s="495"/>
    </row>
    <row r="47" spans="1:146" outlineLevel="1" x14ac:dyDescent="0.25">
      <c r="A47" s="499" t="s">
        <v>3</v>
      </c>
      <c r="B47" s="500" t="s">
        <v>318</v>
      </c>
      <c r="C47" s="501"/>
      <c r="D47" s="502"/>
      <c r="E47" s="502"/>
      <c r="F47" s="502"/>
      <c r="G47" s="489">
        <f t="shared" si="166"/>
        <v>0</v>
      </c>
      <c r="H47" s="502"/>
      <c r="I47" s="502"/>
      <c r="J47" s="502"/>
      <c r="K47" s="502"/>
      <c r="L47" s="502"/>
      <c r="M47" s="502"/>
      <c r="N47" s="496">
        <f t="shared" ref="N47:N48" si="174">H47+I47-J47+K47-L47+M47</f>
        <v>0</v>
      </c>
      <c r="O47" s="502"/>
      <c r="P47" s="502"/>
      <c r="Q47" s="502"/>
      <c r="R47" s="502"/>
      <c r="S47" s="502"/>
      <c r="T47" s="502"/>
      <c r="U47" s="489">
        <f t="shared" si="167"/>
        <v>0</v>
      </c>
      <c r="V47" s="502"/>
      <c r="W47" s="502"/>
      <c r="X47" s="502"/>
      <c r="Y47" s="502"/>
      <c r="Z47" s="502"/>
      <c r="AA47" s="502"/>
      <c r="AB47" s="496">
        <f t="shared" ref="AB47:AB48" si="175">V47+W47-X47+Y47-Z47+AA47</f>
        <v>0</v>
      </c>
      <c r="AC47" s="502"/>
      <c r="AD47" s="502"/>
      <c r="AF47" s="502"/>
      <c r="AG47" s="502"/>
      <c r="AH47" s="502"/>
      <c r="AI47" s="502"/>
      <c r="AJ47" s="489">
        <f t="shared" si="168"/>
        <v>0</v>
      </c>
      <c r="AK47" s="502"/>
      <c r="AL47" s="502"/>
      <c r="AM47" s="502"/>
      <c r="AN47" s="502"/>
      <c r="AO47" s="502"/>
      <c r="AP47" s="502"/>
      <c r="AQ47" s="496">
        <f t="shared" ref="AQ47:AQ48" si="176">AK47+AL47-AM47+AN47-AO47+AP47</f>
        <v>0</v>
      </c>
      <c r="AR47" s="502"/>
      <c r="AS47" s="502"/>
      <c r="AU47" s="502"/>
      <c r="AV47" s="502"/>
      <c r="AW47" s="502"/>
      <c r="AX47" s="502"/>
      <c r="AY47" s="489">
        <f t="shared" si="169"/>
        <v>0</v>
      </c>
      <c r="AZ47" s="502"/>
      <c r="BA47" s="502"/>
      <c r="BB47" s="502"/>
      <c r="BC47" s="502"/>
      <c r="BD47" s="502"/>
      <c r="BE47" s="502"/>
      <c r="BF47" s="496">
        <f t="shared" ref="BF47:BF48" si="177">AZ47+BA47-BB47+BC47-BD47+BE47</f>
        <v>0</v>
      </c>
      <c r="BG47" s="502"/>
      <c r="BH47" s="502"/>
      <c r="BJ47" s="502"/>
      <c r="BK47" s="502"/>
      <c r="BL47" s="502"/>
      <c r="BM47" s="502"/>
      <c r="BN47" s="489">
        <f t="shared" si="170"/>
        <v>0</v>
      </c>
      <c r="BO47" s="502"/>
      <c r="BP47" s="502"/>
      <c r="BQ47" s="502"/>
      <c r="BR47" s="502"/>
      <c r="BS47" s="502"/>
      <c r="BT47" s="502"/>
      <c r="BU47" s="496">
        <f t="shared" ref="BU47:BU48" si="178">BO47+BP47-BQ47+BR47-BS47+BT47</f>
        <v>0</v>
      </c>
      <c r="BV47" s="502"/>
      <c r="BW47" s="502"/>
      <c r="BY47" s="502"/>
      <c r="BZ47" s="502"/>
      <c r="CA47" s="502"/>
      <c r="CB47" s="502"/>
      <c r="CC47" s="489">
        <f t="shared" si="171"/>
        <v>0</v>
      </c>
      <c r="CD47" s="502"/>
      <c r="CE47" s="502"/>
      <c r="CF47" s="502"/>
      <c r="CG47" s="502"/>
      <c r="CH47" s="502"/>
      <c r="CI47" s="502"/>
      <c r="CJ47" s="496">
        <f t="shared" ref="CJ47:CJ48" si="179">CD47+CE47-CF47+CG47-CH47+CI47</f>
        <v>0</v>
      </c>
      <c r="CK47" s="502"/>
      <c r="CL47" s="502"/>
      <c r="CN47" s="502"/>
      <c r="CO47" s="502"/>
      <c r="CP47" s="502"/>
      <c r="CQ47" s="502"/>
      <c r="CR47" s="489">
        <f t="shared" si="172"/>
        <v>0</v>
      </c>
      <c r="CS47" s="502"/>
      <c r="CT47" s="502"/>
      <c r="CU47" s="502"/>
      <c r="CV47" s="502"/>
      <c r="CW47" s="502"/>
      <c r="CX47" s="502"/>
      <c r="CY47" s="496">
        <f t="shared" ref="CY47:CY48" si="180">CS47+CT47-CU47+CV47-CW47+CX47</f>
        <v>0</v>
      </c>
      <c r="CZ47" s="502"/>
      <c r="DA47" s="502"/>
      <c r="DC47" s="502"/>
      <c r="DD47" s="502"/>
      <c r="DE47" s="502"/>
      <c r="DF47" s="502"/>
      <c r="DG47" s="489">
        <f t="shared" si="173"/>
        <v>0</v>
      </c>
      <c r="DH47" s="502"/>
      <c r="DI47" s="502"/>
      <c r="DJ47" s="502"/>
      <c r="DK47" s="502"/>
      <c r="DL47" s="502"/>
      <c r="DM47" s="502"/>
      <c r="DN47" s="496">
        <f t="shared" ref="DN47:DN48" si="181">DH47+DI47-DJ47+DK47-DL47+DM47</f>
        <v>0</v>
      </c>
      <c r="DO47" s="502"/>
      <c r="DP47" s="502"/>
      <c r="DQ47" s="502"/>
      <c r="DR47" s="502"/>
      <c r="DS47" s="502"/>
      <c r="DT47" s="489" t="e">
        <f>#REF!+DQ47-DR47+DS47</f>
        <v>#REF!</v>
      </c>
      <c r="DU47" s="502"/>
      <c r="DV47" s="502"/>
      <c r="DW47" s="502"/>
      <c r="DX47" s="502"/>
      <c r="DY47" s="502"/>
      <c r="DZ47" s="502"/>
      <c r="EA47" s="496">
        <f t="shared" ref="EA47:EA48" si="182">DU47+DV47-DW47+DX47-DY47+DZ47</f>
        <v>0</v>
      </c>
      <c r="EB47" s="502"/>
      <c r="EC47" s="502"/>
      <c r="ED47" s="502"/>
      <c r="EE47" s="502"/>
      <c r="EF47" s="502"/>
      <c r="EG47" s="489" t="e">
        <f>#REF!+ED47-EE47+EF47</f>
        <v>#REF!</v>
      </c>
      <c r="EH47" s="502"/>
      <c r="EI47" s="502"/>
      <c r="EJ47" s="502"/>
      <c r="EK47" s="502"/>
      <c r="EL47" s="502"/>
      <c r="EM47" s="502"/>
      <c r="EN47" s="496">
        <f t="shared" ref="EN47:EN48" si="183">EH47+EI47-EJ47+EK47-EL47+EM47</f>
        <v>0</v>
      </c>
      <c r="EO47" s="502"/>
      <c r="EP47" s="502"/>
    </row>
    <row r="48" spans="1:146" outlineLevel="1" x14ac:dyDescent="0.25">
      <c r="A48" s="499" t="s">
        <v>4</v>
      </c>
      <c r="B48" s="500" t="s">
        <v>319</v>
      </c>
      <c r="C48" s="501"/>
      <c r="D48" s="502"/>
      <c r="E48" s="502"/>
      <c r="F48" s="502"/>
      <c r="G48" s="489">
        <f t="shared" si="166"/>
        <v>0</v>
      </c>
      <c r="H48" s="502"/>
      <c r="I48" s="502"/>
      <c r="J48" s="502"/>
      <c r="K48" s="502"/>
      <c r="L48" s="502"/>
      <c r="M48" s="502"/>
      <c r="N48" s="496">
        <f t="shared" si="174"/>
        <v>0</v>
      </c>
      <c r="O48" s="502"/>
      <c r="P48" s="502"/>
      <c r="Q48" s="502"/>
      <c r="R48" s="502"/>
      <c r="S48" s="502"/>
      <c r="T48" s="502"/>
      <c r="U48" s="489">
        <f t="shared" si="167"/>
        <v>0</v>
      </c>
      <c r="V48" s="502"/>
      <c r="W48" s="502"/>
      <c r="X48" s="502"/>
      <c r="Y48" s="502"/>
      <c r="Z48" s="502"/>
      <c r="AA48" s="502"/>
      <c r="AB48" s="496">
        <f t="shared" si="175"/>
        <v>0</v>
      </c>
      <c r="AC48" s="502"/>
      <c r="AD48" s="502"/>
      <c r="AF48" s="502"/>
      <c r="AG48" s="502"/>
      <c r="AH48" s="502"/>
      <c r="AI48" s="502"/>
      <c r="AJ48" s="489">
        <f t="shared" si="168"/>
        <v>0</v>
      </c>
      <c r="AK48" s="502"/>
      <c r="AL48" s="502"/>
      <c r="AM48" s="502"/>
      <c r="AN48" s="502"/>
      <c r="AO48" s="502"/>
      <c r="AP48" s="502"/>
      <c r="AQ48" s="496">
        <f t="shared" si="176"/>
        <v>0</v>
      </c>
      <c r="AR48" s="502"/>
      <c r="AS48" s="502"/>
      <c r="AU48" s="502"/>
      <c r="AV48" s="502"/>
      <c r="AW48" s="502"/>
      <c r="AX48" s="502"/>
      <c r="AY48" s="489">
        <f t="shared" si="169"/>
        <v>0</v>
      </c>
      <c r="AZ48" s="502"/>
      <c r="BA48" s="502"/>
      <c r="BB48" s="502"/>
      <c r="BC48" s="502"/>
      <c r="BD48" s="502"/>
      <c r="BE48" s="502"/>
      <c r="BF48" s="496">
        <f t="shared" si="177"/>
        <v>0</v>
      </c>
      <c r="BG48" s="502"/>
      <c r="BH48" s="502"/>
      <c r="BJ48" s="502"/>
      <c r="BK48" s="502"/>
      <c r="BL48" s="502"/>
      <c r="BM48" s="502"/>
      <c r="BN48" s="489">
        <f t="shared" si="170"/>
        <v>0</v>
      </c>
      <c r="BO48" s="502"/>
      <c r="BP48" s="502"/>
      <c r="BQ48" s="502"/>
      <c r="BR48" s="502"/>
      <c r="BS48" s="502"/>
      <c r="BT48" s="502"/>
      <c r="BU48" s="496">
        <f t="shared" si="178"/>
        <v>0</v>
      </c>
      <c r="BV48" s="502"/>
      <c r="BW48" s="502"/>
      <c r="BY48" s="502"/>
      <c r="BZ48" s="502"/>
      <c r="CA48" s="502"/>
      <c r="CB48" s="502"/>
      <c r="CC48" s="489">
        <f t="shared" si="171"/>
        <v>0</v>
      </c>
      <c r="CD48" s="502"/>
      <c r="CE48" s="502"/>
      <c r="CF48" s="502"/>
      <c r="CG48" s="502"/>
      <c r="CH48" s="502"/>
      <c r="CI48" s="502"/>
      <c r="CJ48" s="496">
        <f t="shared" si="179"/>
        <v>0</v>
      </c>
      <c r="CK48" s="502"/>
      <c r="CL48" s="502"/>
      <c r="CN48" s="502"/>
      <c r="CO48" s="502"/>
      <c r="CP48" s="502"/>
      <c r="CQ48" s="502"/>
      <c r="CR48" s="489">
        <f t="shared" si="172"/>
        <v>0</v>
      </c>
      <c r="CS48" s="502"/>
      <c r="CT48" s="502"/>
      <c r="CU48" s="502"/>
      <c r="CV48" s="502"/>
      <c r="CW48" s="502"/>
      <c r="CX48" s="502"/>
      <c r="CY48" s="496">
        <f t="shared" si="180"/>
        <v>0</v>
      </c>
      <c r="CZ48" s="502"/>
      <c r="DA48" s="502"/>
      <c r="DC48" s="502"/>
      <c r="DD48" s="502"/>
      <c r="DE48" s="502"/>
      <c r="DF48" s="502"/>
      <c r="DG48" s="489">
        <f t="shared" si="173"/>
        <v>0</v>
      </c>
      <c r="DH48" s="502"/>
      <c r="DI48" s="502"/>
      <c r="DJ48" s="502"/>
      <c r="DK48" s="502"/>
      <c r="DL48" s="502"/>
      <c r="DM48" s="502"/>
      <c r="DN48" s="496">
        <f t="shared" si="181"/>
        <v>0</v>
      </c>
      <c r="DO48" s="502"/>
      <c r="DP48" s="502"/>
      <c r="DQ48" s="502"/>
      <c r="DR48" s="502"/>
      <c r="DS48" s="502"/>
      <c r="DT48" s="489" t="e">
        <f>#REF!+DQ48-DR48+DS48</f>
        <v>#REF!</v>
      </c>
      <c r="DU48" s="502"/>
      <c r="DV48" s="502"/>
      <c r="DW48" s="502"/>
      <c r="DX48" s="502"/>
      <c r="DY48" s="502"/>
      <c r="DZ48" s="502"/>
      <c r="EA48" s="496">
        <f t="shared" si="182"/>
        <v>0</v>
      </c>
      <c r="EB48" s="502"/>
      <c r="EC48" s="502"/>
      <c r="ED48" s="502"/>
      <c r="EE48" s="502"/>
      <c r="EF48" s="502"/>
      <c r="EG48" s="489" t="e">
        <f>#REF!+ED48-EE48+EF48</f>
        <v>#REF!</v>
      </c>
      <c r="EH48" s="502"/>
      <c r="EI48" s="502"/>
      <c r="EJ48" s="502"/>
      <c r="EK48" s="502"/>
      <c r="EL48" s="502"/>
      <c r="EM48" s="502"/>
      <c r="EN48" s="496">
        <f t="shared" si="183"/>
        <v>0</v>
      </c>
      <c r="EO48" s="502"/>
      <c r="EP48" s="502"/>
    </row>
    <row r="49" spans="1:146" outlineLevel="1" x14ac:dyDescent="0.25">
      <c r="A49" s="487" t="s">
        <v>241</v>
      </c>
      <c r="B49" s="488" t="s">
        <v>320</v>
      </c>
      <c r="C49" s="489">
        <f t="shared" ref="C49:AC49" si="184">SUM(C50:C53)</f>
        <v>0</v>
      </c>
      <c r="D49" s="489">
        <f t="shared" si="184"/>
        <v>0</v>
      </c>
      <c r="E49" s="489">
        <f t="shared" si="184"/>
        <v>0</v>
      </c>
      <c r="F49" s="489">
        <f t="shared" si="184"/>
        <v>0</v>
      </c>
      <c r="G49" s="489">
        <f t="shared" si="184"/>
        <v>0</v>
      </c>
      <c r="H49" s="489">
        <f t="shared" si="184"/>
        <v>0</v>
      </c>
      <c r="I49" s="489">
        <f t="shared" si="184"/>
        <v>0</v>
      </c>
      <c r="J49" s="489">
        <f t="shared" si="184"/>
        <v>0</v>
      </c>
      <c r="K49" s="489">
        <f t="shared" si="184"/>
        <v>0</v>
      </c>
      <c r="L49" s="489">
        <f t="shared" si="184"/>
        <v>0</v>
      </c>
      <c r="M49" s="489">
        <f t="shared" si="184"/>
        <v>0</v>
      </c>
      <c r="N49" s="489">
        <f t="shared" si="184"/>
        <v>0</v>
      </c>
      <c r="O49" s="489">
        <f t="shared" si="184"/>
        <v>0</v>
      </c>
      <c r="P49" s="489">
        <f t="shared" si="184"/>
        <v>0</v>
      </c>
      <c r="Q49" s="489">
        <f t="shared" si="184"/>
        <v>0</v>
      </c>
      <c r="R49" s="489">
        <f t="shared" si="184"/>
        <v>0</v>
      </c>
      <c r="S49" s="489">
        <f t="shared" si="184"/>
        <v>0</v>
      </c>
      <c r="T49" s="489">
        <f t="shared" si="184"/>
        <v>0</v>
      </c>
      <c r="U49" s="489">
        <f t="shared" si="184"/>
        <v>0</v>
      </c>
      <c r="V49" s="489">
        <f t="shared" si="184"/>
        <v>0</v>
      </c>
      <c r="W49" s="489">
        <f t="shared" si="184"/>
        <v>0</v>
      </c>
      <c r="X49" s="489">
        <f t="shared" si="184"/>
        <v>0</v>
      </c>
      <c r="Y49" s="489">
        <f t="shared" si="184"/>
        <v>0</v>
      </c>
      <c r="Z49" s="489">
        <f t="shared" si="184"/>
        <v>0</v>
      </c>
      <c r="AA49" s="489">
        <f t="shared" si="184"/>
        <v>0</v>
      </c>
      <c r="AB49" s="489">
        <f t="shared" si="184"/>
        <v>0</v>
      </c>
      <c r="AC49" s="489">
        <f t="shared" si="184"/>
        <v>0</v>
      </c>
      <c r="AD49" s="489">
        <f>SUM(AD50:AD53)</f>
        <v>0</v>
      </c>
      <c r="AF49" s="489">
        <f t="shared" ref="AF49:AR49" si="185">SUM(AF50:AF53)</f>
        <v>0</v>
      </c>
      <c r="AG49" s="489">
        <f t="shared" si="185"/>
        <v>0</v>
      </c>
      <c r="AH49" s="489">
        <f t="shared" si="185"/>
        <v>0</v>
      </c>
      <c r="AI49" s="489">
        <f t="shared" si="185"/>
        <v>0</v>
      </c>
      <c r="AJ49" s="489">
        <f t="shared" si="185"/>
        <v>0</v>
      </c>
      <c r="AK49" s="489">
        <f t="shared" si="185"/>
        <v>0</v>
      </c>
      <c r="AL49" s="489">
        <f t="shared" si="185"/>
        <v>0</v>
      </c>
      <c r="AM49" s="489">
        <f t="shared" si="185"/>
        <v>0</v>
      </c>
      <c r="AN49" s="489">
        <f t="shared" si="185"/>
        <v>0</v>
      </c>
      <c r="AO49" s="489">
        <f t="shared" si="185"/>
        <v>0</v>
      </c>
      <c r="AP49" s="489">
        <f t="shared" si="185"/>
        <v>0</v>
      </c>
      <c r="AQ49" s="489">
        <f t="shared" si="185"/>
        <v>0</v>
      </c>
      <c r="AR49" s="489">
        <f t="shared" si="185"/>
        <v>0</v>
      </c>
      <c r="AS49" s="489">
        <f>SUM(AS50:AS53)</f>
        <v>0</v>
      </c>
      <c r="AU49" s="489">
        <f t="shared" ref="AU49:BG49" si="186">SUM(AU50:AU53)</f>
        <v>0</v>
      </c>
      <c r="AV49" s="489">
        <f t="shared" si="186"/>
        <v>0</v>
      </c>
      <c r="AW49" s="489">
        <f t="shared" si="186"/>
        <v>0</v>
      </c>
      <c r="AX49" s="489">
        <f t="shared" si="186"/>
        <v>0</v>
      </c>
      <c r="AY49" s="489">
        <f t="shared" si="186"/>
        <v>0</v>
      </c>
      <c r="AZ49" s="489">
        <f t="shared" si="186"/>
        <v>0</v>
      </c>
      <c r="BA49" s="489">
        <f t="shared" si="186"/>
        <v>0</v>
      </c>
      <c r="BB49" s="489">
        <f t="shared" si="186"/>
        <v>0</v>
      </c>
      <c r="BC49" s="489">
        <f t="shared" si="186"/>
        <v>0</v>
      </c>
      <c r="BD49" s="489">
        <f t="shared" si="186"/>
        <v>0</v>
      </c>
      <c r="BE49" s="489">
        <f t="shared" si="186"/>
        <v>0</v>
      </c>
      <c r="BF49" s="489">
        <f t="shared" si="186"/>
        <v>0</v>
      </c>
      <c r="BG49" s="489">
        <f t="shared" si="186"/>
        <v>0</v>
      </c>
      <c r="BH49" s="489">
        <f>SUM(BH50:BH53)</f>
        <v>0</v>
      </c>
      <c r="BJ49" s="489">
        <f t="shared" ref="BJ49:BV49" si="187">SUM(BJ50:BJ53)</f>
        <v>0</v>
      </c>
      <c r="BK49" s="489">
        <f t="shared" si="187"/>
        <v>0</v>
      </c>
      <c r="BL49" s="489">
        <f t="shared" si="187"/>
        <v>0</v>
      </c>
      <c r="BM49" s="489">
        <f t="shared" si="187"/>
        <v>0</v>
      </c>
      <c r="BN49" s="489">
        <f t="shared" si="187"/>
        <v>0</v>
      </c>
      <c r="BO49" s="489">
        <f t="shared" si="187"/>
        <v>0</v>
      </c>
      <c r="BP49" s="489">
        <f t="shared" si="187"/>
        <v>0</v>
      </c>
      <c r="BQ49" s="489">
        <f t="shared" si="187"/>
        <v>0</v>
      </c>
      <c r="BR49" s="489">
        <f t="shared" si="187"/>
        <v>0</v>
      </c>
      <c r="BS49" s="489">
        <f t="shared" si="187"/>
        <v>0</v>
      </c>
      <c r="BT49" s="489">
        <f t="shared" si="187"/>
        <v>0</v>
      </c>
      <c r="BU49" s="489">
        <f t="shared" si="187"/>
        <v>0</v>
      </c>
      <c r="BV49" s="489">
        <f t="shared" si="187"/>
        <v>0</v>
      </c>
      <c r="BW49" s="489">
        <f>SUM(BW50:BW53)</f>
        <v>0</v>
      </c>
      <c r="BY49" s="489">
        <f t="shared" ref="BY49:CK49" si="188">SUM(BY50:BY53)</f>
        <v>0</v>
      </c>
      <c r="BZ49" s="489">
        <f t="shared" si="188"/>
        <v>0</v>
      </c>
      <c r="CA49" s="489">
        <f t="shared" si="188"/>
        <v>0</v>
      </c>
      <c r="CB49" s="489">
        <f t="shared" si="188"/>
        <v>0</v>
      </c>
      <c r="CC49" s="489">
        <f t="shared" si="188"/>
        <v>0</v>
      </c>
      <c r="CD49" s="489">
        <f t="shared" si="188"/>
        <v>0</v>
      </c>
      <c r="CE49" s="489">
        <f t="shared" si="188"/>
        <v>0</v>
      </c>
      <c r="CF49" s="489">
        <f t="shared" si="188"/>
        <v>0</v>
      </c>
      <c r="CG49" s="489">
        <f t="shared" si="188"/>
        <v>0</v>
      </c>
      <c r="CH49" s="489">
        <f t="shared" si="188"/>
        <v>0</v>
      </c>
      <c r="CI49" s="489">
        <f t="shared" si="188"/>
        <v>0</v>
      </c>
      <c r="CJ49" s="489">
        <f t="shared" si="188"/>
        <v>0</v>
      </c>
      <c r="CK49" s="489">
        <f t="shared" si="188"/>
        <v>0</v>
      </c>
      <c r="CL49" s="489">
        <f>SUM(CL50:CL53)</f>
        <v>0</v>
      </c>
      <c r="CN49" s="489">
        <f t="shared" ref="CN49:CZ49" si="189">SUM(CN50:CN53)</f>
        <v>0</v>
      </c>
      <c r="CO49" s="489">
        <f t="shared" si="189"/>
        <v>0</v>
      </c>
      <c r="CP49" s="489">
        <f t="shared" si="189"/>
        <v>0</v>
      </c>
      <c r="CQ49" s="489">
        <f t="shared" si="189"/>
        <v>0</v>
      </c>
      <c r="CR49" s="489">
        <f t="shared" si="189"/>
        <v>0</v>
      </c>
      <c r="CS49" s="489">
        <f t="shared" si="189"/>
        <v>0</v>
      </c>
      <c r="CT49" s="489">
        <f t="shared" si="189"/>
        <v>0</v>
      </c>
      <c r="CU49" s="489">
        <f t="shared" si="189"/>
        <v>0</v>
      </c>
      <c r="CV49" s="489">
        <f t="shared" si="189"/>
        <v>0</v>
      </c>
      <c r="CW49" s="489">
        <f t="shared" si="189"/>
        <v>0</v>
      </c>
      <c r="CX49" s="489">
        <f t="shared" si="189"/>
        <v>0</v>
      </c>
      <c r="CY49" s="489">
        <f t="shared" si="189"/>
        <v>0</v>
      </c>
      <c r="CZ49" s="489">
        <f t="shared" si="189"/>
        <v>0</v>
      </c>
      <c r="DA49" s="489">
        <f>SUM(DA50:DA53)</f>
        <v>0</v>
      </c>
      <c r="DC49" s="489">
        <f t="shared" ref="DC49:DO49" si="190">SUM(DC50:DC53)</f>
        <v>0</v>
      </c>
      <c r="DD49" s="489">
        <f t="shared" si="190"/>
        <v>0</v>
      </c>
      <c r="DE49" s="489">
        <f t="shared" si="190"/>
        <v>0</v>
      </c>
      <c r="DF49" s="489">
        <f t="shared" si="190"/>
        <v>0</v>
      </c>
      <c r="DG49" s="489">
        <f t="shared" si="190"/>
        <v>0</v>
      </c>
      <c r="DH49" s="489">
        <f t="shared" si="190"/>
        <v>0</v>
      </c>
      <c r="DI49" s="489">
        <f t="shared" si="190"/>
        <v>0</v>
      </c>
      <c r="DJ49" s="489">
        <f t="shared" si="190"/>
        <v>0</v>
      </c>
      <c r="DK49" s="489">
        <f t="shared" si="190"/>
        <v>0</v>
      </c>
      <c r="DL49" s="489">
        <f t="shared" si="190"/>
        <v>0</v>
      </c>
      <c r="DM49" s="489">
        <f t="shared" si="190"/>
        <v>0</v>
      </c>
      <c r="DN49" s="489">
        <f t="shared" si="190"/>
        <v>0</v>
      </c>
      <c r="DO49" s="489">
        <f t="shared" si="190"/>
        <v>0</v>
      </c>
      <c r="DP49" s="489">
        <f>SUM(DP50:DP53)</f>
        <v>0</v>
      </c>
      <c r="DQ49" s="489">
        <f t="shared" ref="DQ49:EB49" si="191">SUM(DQ50:DQ53)</f>
        <v>0</v>
      </c>
      <c r="DR49" s="489">
        <f t="shared" si="191"/>
        <v>0</v>
      </c>
      <c r="DS49" s="489">
        <f t="shared" si="191"/>
        <v>0</v>
      </c>
      <c r="DT49" s="489" t="e">
        <f t="shared" si="191"/>
        <v>#REF!</v>
      </c>
      <c r="DU49" s="489">
        <f t="shared" si="191"/>
        <v>0</v>
      </c>
      <c r="DV49" s="489">
        <f t="shared" si="191"/>
        <v>0</v>
      </c>
      <c r="DW49" s="489">
        <f t="shared" si="191"/>
        <v>0</v>
      </c>
      <c r="DX49" s="489">
        <f t="shared" si="191"/>
        <v>0</v>
      </c>
      <c r="DY49" s="489">
        <f t="shared" si="191"/>
        <v>0</v>
      </c>
      <c r="DZ49" s="489">
        <f t="shared" si="191"/>
        <v>0</v>
      </c>
      <c r="EA49" s="489">
        <f t="shared" si="191"/>
        <v>0</v>
      </c>
      <c r="EB49" s="489">
        <f t="shared" si="191"/>
        <v>0</v>
      </c>
      <c r="EC49" s="489">
        <f>SUM(EC50:EC53)</f>
        <v>0</v>
      </c>
      <c r="ED49" s="489">
        <f t="shared" ref="ED49:EO49" si="192">SUM(ED50:ED53)</f>
        <v>0</v>
      </c>
      <c r="EE49" s="489">
        <f t="shared" si="192"/>
        <v>0</v>
      </c>
      <c r="EF49" s="489">
        <f t="shared" si="192"/>
        <v>0</v>
      </c>
      <c r="EG49" s="489" t="e">
        <f t="shared" si="192"/>
        <v>#REF!</v>
      </c>
      <c r="EH49" s="489">
        <f t="shared" si="192"/>
        <v>0</v>
      </c>
      <c r="EI49" s="489">
        <f t="shared" si="192"/>
        <v>0</v>
      </c>
      <c r="EJ49" s="489">
        <f t="shared" si="192"/>
        <v>0</v>
      </c>
      <c r="EK49" s="489">
        <f t="shared" si="192"/>
        <v>0</v>
      </c>
      <c r="EL49" s="489">
        <f t="shared" si="192"/>
        <v>0</v>
      </c>
      <c r="EM49" s="489">
        <f t="shared" si="192"/>
        <v>0</v>
      </c>
      <c r="EN49" s="489">
        <f t="shared" si="192"/>
        <v>0</v>
      </c>
      <c r="EO49" s="489">
        <f t="shared" si="192"/>
        <v>0</v>
      </c>
      <c r="EP49" s="489">
        <f>SUM(EP50:EP53)</f>
        <v>0</v>
      </c>
    </row>
    <row r="50" spans="1:146" ht="30" outlineLevel="1" x14ac:dyDescent="0.25">
      <c r="A50" s="499" t="s">
        <v>2</v>
      </c>
      <c r="B50" s="500" t="s">
        <v>321</v>
      </c>
      <c r="C50" s="501"/>
      <c r="D50" s="502"/>
      <c r="E50" s="502"/>
      <c r="F50" s="502"/>
      <c r="G50" s="489">
        <f t="shared" ref="G50:G53" si="193">C50+D50-E50+F50</f>
        <v>0</v>
      </c>
      <c r="H50" s="502"/>
      <c r="I50" s="502"/>
      <c r="J50" s="502"/>
      <c r="K50" s="502"/>
      <c r="L50" s="502"/>
      <c r="M50" s="502"/>
      <c r="N50" s="496">
        <f t="shared" ref="N50:N53" si="194">H50+I50-J50+K50-L50+M50</f>
        <v>0</v>
      </c>
      <c r="O50" s="502"/>
      <c r="P50" s="502"/>
      <c r="Q50" s="502"/>
      <c r="R50" s="502"/>
      <c r="S50" s="502"/>
      <c r="T50" s="502"/>
      <c r="U50" s="489">
        <f t="shared" ref="U50:U53" si="195">Q50+R50-S50+T50</f>
        <v>0</v>
      </c>
      <c r="V50" s="502"/>
      <c r="W50" s="502"/>
      <c r="X50" s="502"/>
      <c r="Y50" s="502"/>
      <c r="Z50" s="502"/>
      <c r="AA50" s="502"/>
      <c r="AB50" s="496">
        <f t="shared" ref="AB50:AB53" si="196">V50+W50-X50+Y50-Z50+AA50</f>
        <v>0</v>
      </c>
      <c r="AC50" s="502"/>
      <c r="AD50" s="502"/>
      <c r="AF50" s="502"/>
      <c r="AG50" s="502"/>
      <c r="AH50" s="502"/>
      <c r="AI50" s="502"/>
      <c r="AJ50" s="489">
        <f t="shared" ref="AJ50:AJ53" si="197">AF50+AG50-AH50+AI50</f>
        <v>0</v>
      </c>
      <c r="AK50" s="502"/>
      <c r="AL50" s="502"/>
      <c r="AM50" s="502"/>
      <c r="AN50" s="502"/>
      <c r="AO50" s="502"/>
      <c r="AP50" s="502"/>
      <c r="AQ50" s="496">
        <f t="shared" ref="AQ50:AQ53" si="198">AK50+AL50-AM50+AN50-AO50+AP50</f>
        <v>0</v>
      </c>
      <c r="AR50" s="502"/>
      <c r="AS50" s="502"/>
      <c r="AU50" s="502"/>
      <c r="AV50" s="502"/>
      <c r="AW50" s="502"/>
      <c r="AX50" s="502"/>
      <c r="AY50" s="489">
        <f t="shared" ref="AY50:AY53" si="199">AU50+AV50-AW50+AX50</f>
        <v>0</v>
      </c>
      <c r="AZ50" s="502"/>
      <c r="BA50" s="502"/>
      <c r="BB50" s="502"/>
      <c r="BC50" s="502"/>
      <c r="BD50" s="502"/>
      <c r="BE50" s="502"/>
      <c r="BF50" s="496">
        <f t="shared" ref="BF50:BF53" si="200">AZ50+BA50-BB50+BC50-BD50+BE50</f>
        <v>0</v>
      </c>
      <c r="BG50" s="502"/>
      <c r="BH50" s="502"/>
      <c r="BJ50" s="502"/>
      <c r="BK50" s="502"/>
      <c r="BL50" s="502"/>
      <c r="BM50" s="502"/>
      <c r="BN50" s="489">
        <f t="shared" ref="BN50:BN53" si="201">BJ50+BK50-BL50+BM50</f>
        <v>0</v>
      </c>
      <c r="BO50" s="502"/>
      <c r="BP50" s="502"/>
      <c r="BQ50" s="502"/>
      <c r="BR50" s="502"/>
      <c r="BS50" s="502"/>
      <c r="BT50" s="502"/>
      <c r="BU50" s="496">
        <f t="shared" ref="BU50:BU53" si="202">BO50+BP50-BQ50+BR50-BS50+BT50</f>
        <v>0</v>
      </c>
      <c r="BV50" s="502"/>
      <c r="BW50" s="502"/>
      <c r="BY50" s="502"/>
      <c r="BZ50" s="502"/>
      <c r="CA50" s="502"/>
      <c r="CB50" s="502"/>
      <c r="CC50" s="489">
        <f t="shared" ref="CC50:CC53" si="203">BY50+BZ50-CA50+CB50</f>
        <v>0</v>
      </c>
      <c r="CD50" s="502"/>
      <c r="CE50" s="502"/>
      <c r="CF50" s="502"/>
      <c r="CG50" s="502"/>
      <c r="CH50" s="502"/>
      <c r="CI50" s="502"/>
      <c r="CJ50" s="496">
        <f t="shared" ref="CJ50:CJ53" si="204">CD50+CE50-CF50+CG50-CH50+CI50</f>
        <v>0</v>
      </c>
      <c r="CK50" s="502"/>
      <c r="CL50" s="502"/>
      <c r="CN50" s="502"/>
      <c r="CO50" s="502"/>
      <c r="CP50" s="502"/>
      <c r="CQ50" s="502"/>
      <c r="CR50" s="489">
        <f t="shared" ref="CR50:CR53" si="205">CN50+CO50-CP50+CQ50</f>
        <v>0</v>
      </c>
      <c r="CS50" s="502"/>
      <c r="CT50" s="502"/>
      <c r="CU50" s="502"/>
      <c r="CV50" s="502"/>
      <c r="CW50" s="502"/>
      <c r="CX50" s="502"/>
      <c r="CY50" s="496">
        <f t="shared" ref="CY50:CY53" si="206">CS50+CT50-CU50+CV50-CW50+CX50</f>
        <v>0</v>
      </c>
      <c r="CZ50" s="502"/>
      <c r="DA50" s="502"/>
      <c r="DC50" s="502"/>
      <c r="DD50" s="502"/>
      <c r="DE50" s="502"/>
      <c r="DF50" s="502"/>
      <c r="DG50" s="489">
        <f t="shared" ref="DG50:DG53" si="207">DC50+DD50-DE50+DF50</f>
        <v>0</v>
      </c>
      <c r="DH50" s="502"/>
      <c r="DI50" s="502"/>
      <c r="DJ50" s="502"/>
      <c r="DK50" s="502"/>
      <c r="DL50" s="502"/>
      <c r="DM50" s="502"/>
      <c r="DN50" s="496">
        <f t="shared" ref="DN50:DN53" si="208">DH50+DI50-DJ50+DK50-DL50+DM50</f>
        <v>0</v>
      </c>
      <c r="DO50" s="502"/>
      <c r="DP50" s="502"/>
      <c r="DQ50" s="502"/>
      <c r="DR50" s="502"/>
      <c r="DS50" s="502"/>
      <c r="DT50" s="489" t="e">
        <f>#REF!+DQ50-DR50+DS50</f>
        <v>#REF!</v>
      </c>
      <c r="DU50" s="502"/>
      <c r="DV50" s="502"/>
      <c r="DW50" s="502"/>
      <c r="DX50" s="502"/>
      <c r="DY50" s="502"/>
      <c r="DZ50" s="502"/>
      <c r="EA50" s="496">
        <f t="shared" ref="EA50:EA53" si="209">DU50+DV50-DW50+DX50-DY50+DZ50</f>
        <v>0</v>
      </c>
      <c r="EB50" s="502"/>
      <c r="EC50" s="502"/>
      <c r="ED50" s="502"/>
      <c r="EE50" s="502"/>
      <c r="EF50" s="502"/>
      <c r="EG50" s="489" t="e">
        <f>#REF!+ED50-EE50+EF50</f>
        <v>#REF!</v>
      </c>
      <c r="EH50" s="502"/>
      <c r="EI50" s="502"/>
      <c r="EJ50" s="502"/>
      <c r="EK50" s="502"/>
      <c r="EL50" s="502"/>
      <c r="EM50" s="502"/>
      <c r="EN50" s="496">
        <f t="shared" ref="EN50:EN53" si="210">EH50+EI50-EJ50+EK50-EL50+EM50</f>
        <v>0</v>
      </c>
      <c r="EO50" s="502"/>
      <c r="EP50" s="502"/>
    </row>
    <row r="51" spans="1:146" outlineLevel="1" x14ac:dyDescent="0.25">
      <c r="A51" s="499" t="s">
        <v>3</v>
      </c>
      <c r="B51" s="500" t="s">
        <v>322</v>
      </c>
      <c r="C51" s="501"/>
      <c r="D51" s="502"/>
      <c r="E51" s="502"/>
      <c r="F51" s="502"/>
      <c r="G51" s="489">
        <f t="shared" si="193"/>
        <v>0</v>
      </c>
      <c r="H51" s="502"/>
      <c r="I51" s="502"/>
      <c r="J51" s="502"/>
      <c r="K51" s="502"/>
      <c r="L51" s="502"/>
      <c r="M51" s="502"/>
      <c r="N51" s="496">
        <f t="shared" si="194"/>
        <v>0</v>
      </c>
      <c r="O51" s="502"/>
      <c r="P51" s="502"/>
      <c r="Q51" s="502"/>
      <c r="R51" s="502"/>
      <c r="S51" s="502"/>
      <c r="T51" s="502"/>
      <c r="U51" s="489">
        <f t="shared" si="195"/>
        <v>0</v>
      </c>
      <c r="V51" s="502"/>
      <c r="W51" s="502"/>
      <c r="X51" s="502"/>
      <c r="Y51" s="502"/>
      <c r="Z51" s="502"/>
      <c r="AA51" s="502"/>
      <c r="AB51" s="496">
        <f t="shared" si="196"/>
        <v>0</v>
      </c>
      <c r="AC51" s="502"/>
      <c r="AD51" s="502"/>
      <c r="AF51" s="502"/>
      <c r="AG51" s="502"/>
      <c r="AH51" s="502"/>
      <c r="AI51" s="502"/>
      <c r="AJ51" s="489">
        <f t="shared" si="197"/>
        <v>0</v>
      </c>
      <c r="AK51" s="502"/>
      <c r="AL51" s="502"/>
      <c r="AM51" s="502"/>
      <c r="AN51" s="502"/>
      <c r="AO51" s="502"/>
      <c r="AP51" s="502"/>
      <c r="AQ51" s="496">
        <f t="shared" si="198"/>
        <v>0</v>
      </c>
      <c r="AR51" s="502"/>
      <c r="AS51" s="502"/>
      <c r="AU51" s="502"/>
      <c r="AV51" s="502"/>
      <c r="AW51" s="502"/>
      <c r="AX51" s="502"/>
      <c r="AY51" s="489">
        <f t="shared" si="199"/>
        <v>0</v>
      </c>
      <c r="AZ51" s="502"/>
      <c r="BA51" s="502"/>
      <c r="BB51" s="502"/>
      <c r="BC51" s="502"/>
      <c r="BD51" s="502"/>
      <c r="BE51" s="502"/>
      <c r="BF51" s="496">
        <f t="shared" si="200"/>
        <v>0</v>
      </c>
      <c r="BG51" s="502"/>
      <c r="BH51" s="502"/>
      <c r="BJ51" s="502"/>
      <c r="BK51" s="502"/>
      <c r="BL51" s="502"/>
      <c r="BM51" s="502"/>
      <c r="BN51" s="489">
        <f t="shared" si="201"/>
        <v>0</v>
      </c>
      <c r="BO51" s="502"/>
      <c r="BP51" s="502"/>
      <c r="BQ51" s="502"/>
      <c r="BR51" s="502"/>
      <c r="BS51" s="502"/>
      <c r="BT51" s="502"/>
      <c r="BU51" s="496">
        <f t="shared" si="202"/>
        <v>0</v>
      </c>
      <c r="BV51" s="502"/>
      <c r="BW51" s="502"/>
      <c r="BY51" s="502"/>
      <c r="BZ51" s="502"/>
      <c r="CA51" s="502"/>
      <c r="CB51" s="502"/>
      <c r="CC51" s="489">
        <f t="shared" si="203"/>
        <v>0</v>
      </c>
      <c r="CD51" s="502"/>
      <c r="CE51" s="502"/>
      <c r="CF51" s="502"/>
      <c r="CG51" s="502"/>
      <c r="CH51" s="502"/>
      <c r="CI51" s="502"/>
      <c r="CJ51" s="496">
        <f t="shared" si="204"/>
        <v>0</v>
      </c>
      <c r="CK51" s="502"/>
      <c r="CL51" s="502"/>
      <c r="CN51" s="502"/>
      <c r="CO51" s="502"/>
      <c r="CP51" s="502"/>
      <c r="CQ51" s="502"/>
      <c r="CR51" s="489">
        <f t="shared" si="205"/>
        <v>0</v>
      </c>
      <c r="CS51" s="502"/>
      <c r="CT51" s="502"/>
      <c r="CU51" s="502"/>
      <c r="CV51" s="502"/>
      <c r="CW51" s="502"/>
      <c r="CX51" s="502"/>
      <c r="CY51" s="496">
        <f t="shared" si="206"/>
        <v>0</v>
      </c>
      <c r="CZ51" s="502"/>
      <c r="DA51" s="502"/>
      <c r="DC51" s="502"/>
      <c r="DD51" s="502"/>
      <c r="DE51" s="502"/>
      <c r="DF51" s="502"/>
      <c r="DG51" s="489">
        <f t="shared" si="207"/>
        <v>0</v>
      </c>
      <c r="DH51" s="502"/>
      <c r="DI51" s="502"/>
      <c r="DJ51" s="502"/>
      <c r="DK51" s="502"/>
      <c r="DL51" s="502"/>
      <c r="DM51" s="502"/>
      <c r="DN51" s="496">
        <f t="shared" si="208"/>
        <v>0</v>
      </c>
      <c r="DO51" s="502"/>
      <c r="DP51" s="502"/>
      <c r="DQ51" s="502"/>
      <c r="DR51" s="502"/>
      <c r="DS51" s="502"/>
      <c r="DT51" s="489" t="e">
        <f>#REF!+DQ51-DR51+DS51</f>
        <v>#REF!</v>
      </c>
      <c r="DU51" s="502"/>
      <c r="DV51" s="502"/>
      <c r="DW51" s="502"/>
      <c r="DX51" s="502"/>
      <c r="DY51" s="502"/>
      <c r="DZ51" s="502"/>
      <c r="EA51" s="496">
        <f t="shared" si="209"/>
        <v>0</v>
      </c>
      <c r="EB51" s="502"/>
      <c r="EC51" s="502"/>
      <c r="ED51" s="502"/>
      <c r="EE51" s="502"/>
      <c r="EF51" s="502"/>
      <c r="EG51" s="489" t="e">
        <f>#REF!+ED51-EE51+EF51</f>
        <v>#REF!</v>
      </c>
      <c r="EH51" s="502"/>
      <c r="EI51" s="502"/>
      <c r="EJ51" s="502"/>
      <c r="EK51" s="502"/>
      <c r="EL51" s="502"/>
      <c r="EM51" s="502"/>
      <c r="EN51" s="496">
        <f t="shared" si="210"/>
        <v>0</v>
      </c>
      <c r="EO51" s="502"/>
      <c r="EP51" s="502"/>
    </row>
    <row r="52" spans="1:146" outlineLevel="1" x14ac:dyDescent="0.25">
      <c r="A52" s="499" t="s">
        <v>4</v>
      </c>
      <c r="B52" s="500" t="s">
        <v>323</v>
      </c>
      <c r="C52" s="501"/>
      <c r="D52" s="502"/>
      <c r="E52" s="502"/>
      <c r="F52" s="502"/>
      <c r="G52" s="489">
        <f t="shared" si="193"/>
        <v>0</v>
      </c>
      <c r="H52" s="502"/>
      <c r="I52" s="502"/>
      <c r="J52" s="502"/>
      <c r="K52" s="502"/>
      <c r="L52" s="502"/>
      <c r="M52" s="502"/>
      <c r="N52" s="496">
        <f t="shared" si="194"/>
        <v>0</v>
      </c>
      <c r="O52" s="502"/>
      <c r="P52" s="502"/>
      <c r="Q52" s="502"/>
      <c r="R52" s="502"/>
      <c r="S52" s="502"/>
      <c r="T52" s="502"/>
      <c r="U52" s="489">
        <f t="shared" si="195"/>
        <v>0</v>
      </c>
      <c r="V52" s="502"/>
      <c r="W52" s="502"/>
      <c r="X52" s="502"/>
      <c r="Y52" s="502"/>
      <c r="Z52" s="502"/>
      <c r="AA52" s="502"/>
      <c r="AB52" s="496">
        <f t="shared" si="196"/>
        <v>0</v>
      </c>
      <c r="AC52" s="502"/>
      <c r="AD52" s="502"/>
      <c r="AF52" s="502"/>
      <c r="AG52" s="502"/>
      <c r="AH52" s="502"/>
      <c r="AI52" s="502"/>
      <c r="AJ52" s="489">
        <f t="shared" si="197"/>
        <v>0</v>
      </c>
      <c r="AK52" s="502"/>
      <c r="AL52" s="502"/>
      <c r="AM52" s="502"/>
      <c r="AN52" s="502"/>
      <c r="AO52" s="502"/>
      <c r="AP52" s="502"/>
      <c r="AQ52" s="496">
        <f t="shared" si="198"/>
        <v>0</v>
      </c>
      <c r="AR52" s="502"/>
      <c r="AS52" s="502"/>
      <c r="AU52" s="502"/>
      <c r="AV52" s="502"/>
      <c r="AW52" s="502"/>
      <c r="AX52" s="502"/>
      <c r="AY52" s="489">
        <f t="shared" si="199"/>
        <v>0</v>
      </c>
      <c r="AZ52" s="502"/>
      <c r="BA52" s="502"/>
      <c r="BB52" s="502"/>
      <c r="BC52" s="502"/>
      <c r="BD52" s="502"/>
      <c r="BE52" s="502"/>
      <c r="BF52" s="496">
        <f t="shared" si="200"/>
        <v>0</v>
      </c>
      <c r="BG52" s="502"/>
      <c r="BH52" s="502"/>
      <c r="BJ52" s="502"/>
      <c r="BK52" s="502"/>
      <c r="BL52" s="502"/>
      <c r="BM52" s="502"/>
      <c r="BN52" s="489">
        <f t="shared" si="201"/>
        <v>0</v>
      </c>
      <c r="BO52" s="502"/>
      <c r="BP52" s="502"/>
      <c r="BQ52" s="502"/>
      <c r="BR52" s="502"/>
      <c r="BS52" s="502"/>
      <c r="BT52" s="502"/>
      <c r="BU52" s="496">
        <f t="shared" si="202"/>
        <v>0</v>
      </c>
      <c r="BV52" s="502"/>
      <c r="BW52" s="502"/>
      <c r="BY52" s="502"/>
      <c r="BZ52" s="502"/>
      <c r="CA52" s="502"/>
      <c r="CB52" s="502"/>
      <c r="CC52" s="489">
        <f t="shared" si="203"/>
        <v>0</v>
      </c>
      <c r="CD52" s="502"/>
      <c r="CE52" s="502"/>
      <c r="CF52" s="502"/>
      <c r="CG52" s="502"/>
      <c r="CH52" s="502"/>
      <c r="CI52" s="502"/>
      <c r="CJ52" s="496">
        <f t="shared" si="204"/>
        <v>0</v>
      </c>
      <c r="CK52" s="502"/>
      <c r="CL52" s="502"/>
      <c r="CN52" s="502"/>
      <c r="CO52" s="502"/>
      <c r="CP52" s="502"/>
      <c r="CQ52" s="502"/>
      <c r="CR52" s="489">
        <f t="shared" si="205"/>
        <v>0</v>
      </c>
      <c r="CS52" s="502"/>
      <c r="CT52" s="502"/>
      <c r="CU52" s="502"/>
      <c r="CV52" s="502"/>
      <c r="CW52" s="502"/>
      <c r="CX52" s="502"/>
      <c r="CY52" s="496">
        <f t="shared" si="206"/>
        <v>0</v>
      </c>
      <c r="CZ52" s="502"/>
      <c r="DA52" s="502"/>
      <c r="DC52" s="502"/>
      <c r="DD52" s="502"/>
      <c r="DE52" s="502"/>
      <c r="DF52" s="502"/>
      <c r="DG52" s="489">
        <f t="shared" si="207"/>
        <v>0</v>
      </c>
      <c r="DH52" s="502"/>
      <c r="DI52" s="502"/>
      <c r="DJ52" s="502"/>
      <c r="DK52" s="502"/>
      <c r="DL52" s="502"/>
      <c r="DM52" s="502"/>
      <c r="DN52" s="496">
        <f t="shared" si="208"/>
        <v>0</v>
      </c>
      <c r="DO52" s="502"/>
      <c r="DP52" s="502"/>
      <c r="DQ52" s="502"/>
      <c r="DR52" s="502"/>
      <c r="DS52" s="502"/>
      <c r="DT52" s="489" t="e">
        <f>#REF!+DQ52-DR52+DS52</f>
        <v>#REF!</v>
      </c>
      <c r="DU52" s="502"/>
      <c r="DV52" s="502"/>
      <c r="DW52" s="502"/>
      <c r="DX52" s="502"/>
      <c r="DY52" s="502"/>
      <c r="DZ52" s="502"/>
      <c r="EA52" s="496">
        <f t="shared" si="209"/>
        <v>0</v>
      </c>
      <c r="EB52" s="502"/>
      <c r="EC52" s="502"/>
      <c r="ED52" s="502"/>
      <c r="EE52" s="502"/>
      <c r="EF52" s="502"/>
      <c r="EG52" s="489" t="e">
        <f>#REF!+ED52-EE52+EF52</f>
        <v>#REF!</v>
      </c>
      <c r="EH52" s="502"/>
      <c r="EI52" s="502"/>
      <c r="EJ52" s="502"/>
      <c r="EK52" s="502"/>
      <c r="EL52" s="502"/>
      <c r="EM52" s="502"/>
      <c r="EN52" s="496">
        <f t="shared" si="210"/>
        <v>0</v>
      </c>
      <c r="EO52" s="502"/>
      <c r="EP52" s="502"/>
    </row>
    <row r="53" spans="1:146" outlineLevel="1" x14ac:dyDescent="0.25">
      <c r="A53" s="499" t="s">
        <v>11</v>
      </c>
      <c r="B53" s="500" t="s">
        <v>324</v>
      </c>
      <c r="C53" s="501"/>
      <c r="D53" s="502"/>
      <c r="E53" s="502"/>
      <c r="F53" s="502"/>
      <c r="G53" s="489">
        <f t="shared" si="193"/>
        <v>0</v>
      </c>
      <c r="H53" s="502"/>
      <c r="I53" s="502"/>
      <c r="J53" s="502"/>
      <c r="K53" s="502"/>
      <c r="L53" s="502"/>
      <c r="M53" s="502"/>
      <c r="N53" s="496">
        <f t="shared" si="194"/>
        <v>0</v>
      </c>
      <c r="O53" s="502"/>
      <c r="P53" s="502"/>
      <c r="Q53" s="502"/>
      <c r="R53" s="502"/>
      <c r="S53" s="502"/>
      <c r="T53" s="502"/>
      <c r="U53" s="489">
        <f t="shared" si="195"/>
        <v>0</v>
      </c>
      <c r="V53" s="502"/>
      <c r="W53" s="502"/>
      <c r="X53" s="502"/>
      <c r="Y53" s="502"/>
      <c r="Z53" s="502"/>
      <c r="AA53" s="502"/>
      <c r="AB53" s="496">
        <f t="shared" si="196"/>
        <v>0</v>
      </c>
      <c r="AC53" s="502"/>
      <c r="AD53" s="502"/>
      <c r="AF53" s="502"/>
      <c r="AG53" s="502"/>
      <c r="AH53" s="502"/>
      <c r="AI53" s="502"/>
      <c r="AJ53" s="489">
        <f t="shared" si="197"/>
        <v>0</v>
      </c>
      <c r="AK53" s="502"/>
      <c r="AL53" s="502"/>
      <c r="AM53" s="502"/>
      <c r="AN53" s="502"/>
      <c r="AO53" s="502"/>
      <c r="AP53" s="502"/>
      <c r="AQ53" s="496">
        <f t="shared" si="198"/>
        <v>0</v>
      </c>
      <c r="AR53" s="502"/>
      <c r="AS53" s="502"/>
      <c r="AU53" s="502"/>
      <c r="AV53" s="502"/>
      <c r="AW53" s="502"/>
      <c r="AX53" s="502"/>
      <c r="AY53" s="489">
        <f t="shared" si="199"/>
        <v>0</v>
      </c>
      <c r="AZ53" s="502"/>
      <c r="BA53" s="502"/>
      <c r="BB53" s="502"/>
      <c r="BC53" s="502"/>
      <c r="BD53" s="502"/>
      <c r="BE53" s="502"/>
      <c r="BF53" s="496">
        <f t="shared" si="200"/>
        <v>0</v>
      </c>
      <c r="BG53" s="502"/>
      <c r="BH53" s="502"/>
      <c r="BJ53" s="502"/>
      <c r="BK53" s="502"/>
      <c r="BL53" s="502"/>
      <c r="BM53" s="502"/>
      <c r="BN53" s="489">
        <f t="shared" si="201"/>
        <v>0</v>
      </c>
      <c r="BO53" s="502"/>
      <c r="BP53" s="502"/>
      <c r="BQ53" s="502"/>
      <c r="BR53" s="502"/>
      <c r="BS53" s="502"/>
      <c r="BT53" s="502"/>
      <c r="BU53" s="496">
        <f t="shared" si="202"/>
        <v>0</v>
      </c>
      <c r="BV53" s="502"/>
      <c r="BW53" s="502"/>
      <c r="BY53" s="502"/>
      <c r="BZ53" s="502"/>
      <c r="CA53" s="502"/>
      <c r="CB53" s="502"/>
      <c r="CC53" s="489">
        <f t="shared" si="203"/>
        <v>0</v>
      </c>
      <c r="CD53" s="502"/>
      <c r="CE53" s="502"/>
      <c r="CF53" s="502"/>
      <c r="CG53" s="502"/>
      <c r="CH53" s="502"/>
      <c r="CI53" s="502"/>
      <c r="CJ53" s="496">
        <f t="shared" si="204"/>
        <v>0</v>
      </c>
      <c r="CK53" s="502"/>
      <c r="CL53" s="502"/>
      <c r="CN53" s="502"/>
      <c r="CO53" s="502"/>
      <c r="CP53" s="502"/>
      <c r="CQ53" s="502"/>
      <c r="CR53" s="489">
        <f t="shared" si="205"/>
        <v>0</v>
      </c>
      <c r="CS53" s="502"/>
      <c r="CT53" s="502"/>
      <c r="CU53" s="502"/>
      <c r="CV53" s="502"/>
      <c r="CW53" s="502"/>
      <c r="CX53" s="502"/>
      <c r="CY53" s="496">
        <f t="shared" si="206"/>
        <v>0</v>
      </c>
      <c r="CZ53" s="502"/>
      <c r="DA53" s="502"/>
      <c r="DC53" s="502"/>
      <c r="DD53" s="502"/>
      <c r="DE53" s="502"/>
      <c r="DF53" s="502"/>
      <c r="DG53" s="489">
        <f t="shared" si="207"/>
        <v>0</v>
      </c>
      <c r="DH53" s="502"/>
      <c r="DI53" s="502"/>
      <c r="DJ53" s="502"/>
      <c r="DK53" s="502"/>
      <c r="DL53" s="502"/>
      <c r="DM53" s="502"/>
      <c r="DN53" s="496">
        <f t="shared" si="208"/>
        <v>0</v>
      </c>
      <c r="DO53" s="502"/>
      <c r="DP53" s="502"/>
      <c r="DQ53" s="502"/>
      <c r="DR53" s="502"/>
      <c r="DS53" s="502"/>
      <c r="DT53" s="489" t="e">
        <f>#REF!+DQ53-DR53+DS53</f>
        <v>#REF!</v>
      </c>
      <c r="DU53" s="502"/>
      <c r="DV53" s="502"/>
      <c r="DW53" s="502"/>
      <c r="DX53" s="502"/>
      <c r="DY53" s="502"/>
      <c r="DZ53" s="502"/>
      <c r="EA53" s="496">
        <f t="shared" si="209"/>
        <v>0</v>
      </c>
      <c r="EB53" s="502"/>
      <c r="EC53" s="502"/>
      <c r="ED53" s="502"/>
      <c r="EE53" s="502"/>
      <c r="EF53" s="502"/>
      <c r="EG53" s="489" t="e">
        <f>#REF!+ED53-EE53+EF53</f>
        <v>#REF!</v>
      </c>
      <c r="EH53" s="502"/>
      <c r="EI53" s="502"/>
      <c r="EJ53" s="502"/>
      <c r="EK53" s="502"/>
      <c r="EL53" s="502"/>
      <c r="EM53" s="502"/>
      <c r="EN53" s="496">
        <f t="shared" si="210"/>
        <v>0</v>
      </c>
      <c r="EO53" s="502"/>
      <c r="EP53" s="502"/>
    </row>
    <row r="54" spans="1:146" ht="30" outlineLevel="1" x14ac:dyDescent="0.25">
      <c r="A54" s="487" t="s">
        <v>243</v>
      </c>
      <c r="B54" s="488" t="s">
        <v>325</v>
      </c>
      <c r="C54" s="489">
        <f>SUM(C55:C60)</f>
        <v>0</v>
      </c>
      <c r="D54" s="489">
        <f t="shared" ref="D54:AD54" si="211">SUM(D55:D60)</f>
        <v>0</v>
      </c>
      <c r="E54" s="489">
        <f t="shared" si="211"/>
        <v>0</v>
      </c>
      <c r="F54" s="489">
        <f t="shared" si="211"/>
        <v>0</v>
      </c>
      <c r="G54" s="489">
        <f t="shared" si="211"/>
        <v>0</v>
      </c>
      <c r="H54" s="489">
        <f t="shared" si="211"/>
        <v>0</v>
      </c>
      <c r="I54" s="489">
        <f t="shared" si="211"/>
        <v>0</v>
      </c>
      <c r="J54" s="489">
        <f t="shared" si="211"/>
        <v>0</v>
      </c>
      <c r="K54" s="489">
        <f t="shared" si="211"/>
        <v>0</v>
      </c>
      <c r="L54" s="489">
        <f t="shared" si="211"/>
        <v>0</v>
      </c>
      <c r="M54" s="489">
        <f t="shared" si="211"/>
        <v>0</v>
      </c>
      <c r="N54" s="489">
        <f t="shared" si="211"/>
        <v>0</v>
      </c>
      <c r="O54" s="489">
        <f t="shared" si="211"/>
        <v>0</v>
      </c>
      <c r="P54" s="489">
        <f t="shared" si="211"/>
        <v>0</v>
      </c>
      <c r="Q54" s="489">
        <f t="shared" si="211"/>
        <v>0</v>
      </c>
      <c r="R54" s="489">
        <f t="shared" si="211"/>
        <v>0</v>
      </c>
      <c r="S54" s="489">
        <f t="shared" si="211"/>
        <v>0</v>
      </c>
      <c r="T54" s="489">
        <f t="shared" si="211"/>
        <v>0</v>
      </c>
      <c r="U54" s="489">
        <f t="shared" si="211"/>
        <v>0</v>
      </c>
      <c r="V54" s="489">
        <f t="shared" si="211"/>
        <v>0</v>
      </c>
      <c r="W54" s="489">
        <f t="shared" si="211"/>
        <v>0</v>
      </c>
      <c r="X54" s="489">
        <f t="shared" si="211"/>
        <v>0</v>
      </c>
      <c r="Y54" s="489">
        <f t="shared" si="211"/>
        <v>0</v>
      </c>
      <c r="Z54" s="489">
        <f t="shared" si="211"/>
        <v>0</v>
      </c>
      <c r="AA54" s="489">
        <f t="shared" si="211"/>
        <v>0</v>
      </c>
      <c r="AB54" s="489">
        <f t="shared" si="211"/>
        <v>0</v>
      </c>
      <c r="AC54" s="489">
        <f t="shared" si="211"/>
        <v>0</v>
      </c>
      <c r="AD54" s="489">
        <f t="shared" si="211"/>
        <v>0</v>
      </c>
      <c r="AF54" s="489">
        <f t="shared" ref="AF54:AS54" si="212">SUM(AF55:AF60)</f>
        <v>0</v>
      </c>
      <c r="AG54" s="489">
        <f t="shared" si="212"/>
        <v>0</v>
      </c>
      <c r="AH54" s="489">
        <f t="shared" si="212"/>
        <v>0</v>
      </c>
      <c r="AI54" s="489">
        <f t="shared" si="212"/>
        <v>0</v>
      </c>
      <c r="AJ54" s="489">
        <f t="shared" si="212"/>
        <v>0</v>
      </c>
      <c r="AK54" s="489">
        <f t="shared" si="212"/>
        <v>0</v>
      </c>
      <c r="AL54" s="489">
        <f t="shared" si="212"/>
        <v>0</v>
      </c>
      <c r="AM54" s="489">
        <f t="shared" si="212"/>
        <v>0</v>
      </c>
      <c r="AN54" s="489">
        <f t="shared" si="212"/>
        <v>0</v>
      </c>
      <c r="AO54" s="489">
        <f t="shared" si="212"/>
        <v>0</v>
      </c>
      <c r="AP54" s="489">
        <f t="shared" si="212"/>
        <v>0</v>
      </c>
      <c r="AQ54" s="489">
        <f t="shared" si="212"/>
        <v>0</v>
      </c>
      <c r="AR54" s="489">
        <f t="shared" si="212"/>
        <v>0</v>
      </c>
      <c r="AS54" s="489">
        <f t="shared" si="212"/>
        <v>0</v>
      </c>
      <c r="AU54" s="489">
        <f t="shared" ref="AU54:BH54" si="213">SUM(AU55:AU60)</f>
        <v>0</v>
      </c>
      <c r="AV54" s="489">
        <f t="shared" si="213"/>
        <v>0</v>
      </c>
      <c r="AW54" s="489">
        <f t="shared" si="213"/>
        <v>0</v>
      </c>
      <c r="AX54" s="489">
        <f t="shared" si="213"/>
        <v>0</v>
      </c>
      <c r="AY54" s="489">
        <f t="shared" si="213"/>
        <v>0</v>
      </c>
      <c r="AZ54" s="489">
        <f t="shared" si="213"/>
        <v>0</v>
      </c>
      <c r="BA54" s="489">
        <f t="shared" si="213"/>
        <v>0</v>
      </c>
      <c r="BB54" s="489">
        <f t="shared" si="213"/>
        <v>0</v>
      </c>
      <c r="BC54" s="489">
        <f t="shared" si="213"/>
        <v>0</v>
      </c>
      <c r="BD54" s="489">
        <f t="shared" si="213"/>
        <v>0</v>
      </c>
      <c r="BE54" s="489">
        <f t="shared" si="213"/>
        <v>0</v>
      </c>
      <c r="BF54" s="489">
        <f t="shared" si="213"/>
        <v>0</v>
      </c>
      <c r="BG54" s="489">
        <f t="shared" si="213"/>
        <v>0</v>
      </c>
      <c r="BH54" s="489">
        <f t="shared" si="213"/>
        <v>0</v>
      </c>
      <c r="BJ54" s="489">
        <f t="shared" ref="BJ54:BW54" si="214">SUM(BJ55:BJ60)</f>
        <v>0</v>
      </c>
      <c r="BK54" s="489">
        <f t="shared" si="214"/>
        <v>0</v>
      </c>
      <c r="BL54" s="489">
        <f t="shared" si="214"/>
        <v>0</v>
      </c>
      <c r="BM54" s="489">
        <f t="shared" si="214"/>
        <v>0</v>
      </c>
      <c r="BN54" s="489">
        <f t="shared" si="214"/>
        <v>0</v>
      </c>
      <c r="BO54" s="489">
        <f t="shared" si="214"/>
        <v>0</v>
      </c>
      <c r="BP54" s="489">
        <f t="shared" si="214"/>
        <v>0</v>
      </c>
      <c r="BQ54" s="489">
        <f t="shared" si="214"/>
        <v>0</v>
      </c>
      <c r="BR54" s="489">
        <f t="shared" si="214"/>
        <v>0</v>
      </c>
      <c r="BS54" s="489">
        <f t="shared" si="214"/>
        <v>0</v>
      </c>
      <c r="BT54" s="489">
        <f t="shared" si="214"/>
        <v>0</v>
      </c>
      <c r="BU54" s="489">
        <f t="shared" si="214"/>
        <v>0</v>
      </c>
      <c r="BV54" s="489">
        <f t="shared" si="214"/>
        <v>0</v>
      </c>
      <c r="BW54" s="489">
        <f t="shared" si="214"/>
        <v>0</v>
      </c>
      <c r="BY54" s="489">
        <f t="shared" ref="BY54:CL54" si="215">SUM(BY55:BY60)</f>
        <v>0</v>
      </c>
      <c r="BZ54" s="489">
        <f t="shared" si="215"/>
        <v>0</v>
      </c>
      <c r="CA54" s="489">
        <f t="shared" si="215"/>
        <v>0</v>
      </c>
      <c r="CB54" s="489">
        <f t="shared" si="215"/>
        <v>0</v>
      </c>
      <c r="CC54" s="489">
        <f t="shared" si="215"/>
        <v>0</v>
      </c>
      <c r="CD54" s="489">
        <f t="shared" si="215"/>
        <v>0</v>
      </c>
      <c r="CE54" s="489">
        <f t="shared" si="215"/>
        <v>0</v>
      </c>
      <c r="CF54" s="489">
        <f t="shared" si="215"/>
        <v>0</v>
      </c>
      <c r="CG54" s="489">
        <f t="shared" si="215"/>
        <v>0</v>
      </c>
      <c r="CH54" s="489">
        <f t="shared" si="215"/>
        <v>0</v>
      </c>
      <c r="CI54" s="489">
        <f t="shared" si="215"/>
        <v>0</v>
      </c>
      <c r="CJ54" s="489">
        <f t="shared" si="215"/>
        <v>0</v>
      </c>
      <c r="CK54" s="489">
        <f t="shared" si="215"/>
        <v>0</v>
      </c>
      <c r="CL54" s="489">
        <f t="shared" si="215"/>
        <v>0</v>
      </c>
      <c r="CN54" s="489">
        <f t="shared" ref="CN54:DA54" si="216">SUM(CN55:CN60)</f>
        <v>0</v>
      </c>
      <c r="CO54" s="489">
        <f t="shared" si="216"/>
        <v>0</v>
      </c>
      <c r="CP54" s="489">
        <f t="shared" si="216"/>
        <v>0</v>
      </c>
      <c r="CQ54" s="489">
        <f t="shared" si="216"/>
        <v>0</v>
      </c>
      <c r="CR54" s="489">
        <f t="shared" si="216"/>
        <v>0</v>
      </c>
      <c r="CS54" s="489">
        <f t="shared" si="216"/>
        <v>0</v>
      </c>
      <c r="CT54" s="489">
        <f t="shared" si="216"/>
        <v>0</v>
      </c>
      <c r="CU54" s="489">
        <f t="shared" si="216"/>
        <v>0</v>
      </c>
      <c r="CV54" s="489">
        <f t="shared" si="216"/>
        <v>0</v>
      </c>
      <c r="CW54" s="489">
        <f t="shared" si="216"/>
        <v>0</v>
      </c>
      <c r="CX54" s="489">
        <f t="shared" si="216"/>
        <v>0</v>
      </c>
      <c r="CY54" s="489">
        <f t="shared" si="216"/>
        <v>0</v>
      </c>
      <c r="CZ54" s="489">
        <f t="shared" si="216"/>
        <v>0</v>
      </c>
      <c r="DA54" s="489">
        <f t="shared" si="216"/>
        <v>0</v>
      </c>
      <c r="DC54" s="489">
        <f t="shared" ref="DC54:DP54" si="217">SUM(DC55:DC60)</f>
        <v>0</v>
      </c>
      <c r="DD54" s="489">
        <f t="shared" si="217"/>
        <v>0</v>
      </c>
      <c r="DE54" s="489">
        <f t="shared" si="217"/>
        <v>0</v>
      </c>
      <c r="DF54" s="489">
        <f t="shared" si="217"/>
        <v>0</v>
      </c>
      <c r="DG54" s="489">
        <f t="shared" si="217"/>
        <v>0</v>
      </c>
      <c r="DH54" s="489">
        <f t="shared" si="217"/>
        <v>0</v>
      </c>
      <c r="DI54" s="489">
        <f t="shared" si="217"/>
        <v>0</v>
      </c>
      <c r="DJ54" s="489">
        <f t="shared" si="217"/>
        <v>0</v>
      </c>
      <c r="DK54" s="489">
        <f t="shared" si="217"/>
        <v>0</v>
      </c>
      <c r="DL54" s="489">
        <f t="shared" si="217"/>
        <v>0</v>
      </c>
      <c r="DM54" s="489">
        <f t="shared" si="217"/>
        <v>0</v>
      </c>
      <c r="DN54" s="489">
        <f t="shared" si="217"/>
        <v>0</v>
      </c>
      <c r="DO54" s="489">
        <f t="shared" si="217"/>
        <v>0</v>
      </c>
      <c r="DP54" s="489">
        <f t="shared" si="217"/>
        <v>0</v>
      </c>
      <c r="DQ54" s="489">
        <f t="shared" ref="DQ54:EC54" si="218">SUM(DQ55:DQ60)</f>
        <v>0</v>
      </c>
      <c r="DR54" s="489">
        <f t="shared" si="218"/>
        <v>0</v>
      </c>
      <c r="DS54" s="489">
        <f t="shared" si="218"/>
        <v>0</v>
      </c>
      <c r="DT54" s="489" t="e">
        <f t="shared" si="218"/>
        <v>#REF!</v>
      </c>
      <c r="DU54" s="489">
        <f t="shared" si="218"/>
        <v>0</v>
      </c>
      <c r="DV54" s="489">
        <f t="shared" si="218"/>
        <v>0</v>
      </c>
      <c r="DW54" s="489">
        <f t="shared" si="218"/>
        <v>0</v>
      </c>
      <c r="DX54" s="489">
        <f t="shared" si="218"/>
        <v>0</v>
      </c>
      <c r="DY54" s="489">
        <f t="shared" si="218"/>
        <v>0</v>
      </c>
      <c r="DZ54" s="489">
        <f t="shared" si="218"/>
        <v>0</v>
      </c>
      <c r="EA54" s="489">
        <f t="shared" si="218"/>
        <v>0</v>
      </c>
      <c r="EB54" s="489">
        <f t="shared" si="218"/>
        <v>0</v>
      </c>
      <c r="EC54" s="489">
        <f t="shared" si="218"/>
        <v>0</v>
      </c>
      <c r="ED54" s="489">
        <f t="shared" ref="ED54:EP54" si="219">SUM(ED55:ED60)</f>
        <v>0</v>
      </c>
      <c r="EE54" s="489">
        <f t="shared" si="219"/>
        <v>0</v>
      </c>
      <c r="EF54" s="489">
        <f t="shared" si="219"/>
        <v>0</v>
      </c>
      <c r="EG54" s="489" t="e">
        <f t="shared" si="219"/>
        <v>#REF!</v>
      </c>
      <c r="EH54" s="489">
        <f t="shared" si="219"/>
        <v>0</v>
      </c>
      <c r="EI54" s="489">
        <f t="shared" si="219"/>
        <v>0</v>
      </c>
      <c r="EJ54" s="489">
        <f t="shared" si="219"/>
        <v>0</v>
      </c>
      <c r="EK54" s="489">
        <f t="shared" si="219"/>
        <v>0</v>
      </c>
      <c r="EL54" s="489">
        <f t="shared" si="219"/>
        <v>0</v>
      </c>
      <c r="EM54" s="489">
        <f t="shared" si="219"/>
        <v>0</v>
      </c>
      <c r="EN54" s="489">
        <f t="shared" si="219"/>
        <v>0</v>
      </c>
      <c r="EO54" s="489">
        <f t="shared" si="219"/>
        <v>0</v>
      </c>
      <c r="EP54" s="489">
        <f t="shared" si="219"/>
        <v>0</v>
      </c>
    </row>
    <row r="55" spans="1:146" outlineLevel="1" x14ac:dyDescent="0.25">
      <c r="A55" s="499" t="s">
        <v>2</v>
      </c>
      <c r="B55" s="500" t="s">
        <v>326</v>
      </c>
      <c r="C55" s="501"/>
      <c r="D55" s="502"/>
      <c r="E55" s="502"/>
      <c r="F55" s="502"/>
      <c r="G55" s="489">
        <f t="shared" ref="G55:G60" si="220">C55+D55-E55+F55</f>
        <v>0</v>
      </c>
      <c r="H55" s="502"/>
      <c r="I55" s="502"/>
      <c r="J55" s="502"/>
      <c r="K55" s="502"/>
      <c r="L55" s="502"/>
      <c r="M55" s="502"/>
      <c r="N55" s="496">
        <f t="shared" ref="N55:N60" si="221">H55+I55-J55+K55-L55+M55</f>
        <v>0</v>
      </c>
      <c r="O55" s="502"/>
      <c r="P55" s="502"/>
      <c r="Q55" s="502"/>
      <c r="R55" s="502"/>
      <c r="S55" s="502"/>
      <c r="T55" s="502"/>
      <c r="U55" s="489">
        <f t="shared" ref="U55:U60" si="222">Q55+R55-S55+T55</f>
        <v>0</v>
      </c>
      <c r="V55" s="502"/>
      <c r="W55" s="502"/>
      <c r="X55" s="502"/>
      <c r="Y55" s="502"/>
      <c r="Z55" s="502"/>
      <c r="AA55" s="502"/>
      <c r="AB55" s="496">
        <f t="shared" ref="AB55:AB60" si="223">V55+W55-X55+Y55-Z55+AA55</f>
        <v>0</v>
      </c>
      <c r="AC55" s="502"/>
      <c r="AD55" s="502"/>
      <c r="AF55" s="502"/>
      <c r="AG55" s="502"/>
      <c r="AH55" s="502"/>
      <c r="AI55" s="502"/>
      <c r="AJ55" s="489">
        <f t="shared" ref="AJ55:AJ60" si="224">AF55+AG55-AH55+AI55</f>
        <v>0</v>
      </c>
      <c r="AK55" s="502"/>
      <c r="AL55" s="502"/>
      <c r="AM55" s="502"/>
      <c r="AN55" s="502"/>
      <c r="AO55" s="502"/>
      <c r="AP55" s="502"/>
      <c r="AQ55" s="496">
        <f t="shared" ref="AQ55:AQ60" si="225">AK55+AL55-AM55+AN55-AO55+AP55</f>
        <v>0</v>
      </c>
      <c r="AR55" s="502"/>
      <c r="AS55" s="502"/>
      <c r="AU55" s="502"/>
      <c r="AV55" s="502"/>
      <c r="AW55" s="502"/>
      <c r="AX55" s="502"/>
      <c r="AY55" s="489">
        <f t="shared" ref="AY55:AY60" si="226">AU55+AV55-AW55+AX55</f>
        <v>0</v>
      </c>
      <c r="AZ55" s="502"/>
      <c r="BA55" s="502"/>
      <c r="BB55" s="502"/>
      <c r="BC55" s="502"/>
      <c r="BD55" s="502"/>
      <c r="BE55" s="502"/>
      <c r="BF55" s="496">
        <f t="shared" ref="BF55:BF60" si="227">AZ55+BA55-BB55+BC55-BD55+BE55</f>
        <v>0</v>
      </c>
      <c r="BG55" s="502"/>
      <c r="BH55" s="502"/>
      <c r="BJ55" s="502"/>
      <c r="BK55" s="502"/>
      <c r="BL55" s="502"/>
      <c r="BM55" s="502"/>
      <c r="BN55" s="489">
        <f t="shared" ref="BN55:BN60" si="228">BJ55+BK55-BL55+BM55</f>
        <v>0</v>
      </c>
      <c r="BO55" s="502"/>
      <c r="BP55" s="502"/>
      <c r="BQ55" s="502"/>
      <c r="BR55" s="502"/>
      <c r="BS55" s="502"/>
      <c r="BT55" s="502"/>
      <c r="BU55" s="496">
        <f t="shared" ref="BU55:BU60" si="229">BO55+BP55-BQ55+BR55-BS55+BT55</f>
        <v>0</v>
      </c>
      <c r="BV55" s="502"/>
      <c r="BW55" s="502"/>
      <c r="BY55" s="502"/>
      <c r="BZ55" s="502"/>
      <c r="CA55" s="502"/>
      <c r="CB55" s="502"/>
      <c r="CC55" s="489">
        <f t="shared" ref="CC55:CC60" si="230">BY55+BZ55-CA55+CB55</f>
        <v>0</v>
      </c>
      <c r="CD55" s="502"/>
      <c r="CE55" s="502"/>
      <c r="CF55" s="502"/>
      <c r="CG55" s="502"/>
      <c r="CH55" s="502"/>
      <c r="CI55" s="502"/>
      <c r="CJ55" s="496">
        <f t="shared" ref="CJ55:CJ60" si="231">CD55+CE55-CF55+CG55-CH55+CI55</f>
        <v>0</v>
      </c>
      <c r="CK55" s="502"/>
      <c r="CL55" s="502"/>
      <c r="CN55" s="502"/>
      <c r="CO55" s="502"/>
      <c r="CP55" s="502"/>
      <c r="CQ55" s="502"/>
      <c r="CR55" s="489">
        <f t="shared" ref="CR55:CR60" si="232">CN55+CO55-CP55+CQ55</f>
        <v>0</v>
      </c>
      <c r="CS55" s="502"/>
      <c r="CT55" s="502"/>
      <c r="CU55" s="502"/>
      <c r="CV55" s="502"/>
      <c r="CW55" s="502"/>
      <c r="CX55" s="502"/>
      <c r="CY55" s="496">
        <f t="shared" ref="CY55:CY60" si="233">CS55+CT55-CU55+CV55-CW55+CX55</f>
        <v>0</v>
      </c>
      <c r="CZ55" s="502"/>
      <c r="DA55" s="502"/>
      <c r="DC55" s="502"/>
      <c r="DD55" s="502"/>
      <c r="DE55" s="502"/>
      <c r="DF55" s="502"/>
      <c r="DG55" s="489">
        <f t="shared" ref="DG55:DG60" si="234">DC55+DD55-DE55+DF55</f>
        <v>0</v>
      </c>
      <c r="DH55" s="502"/>
      <c r="DI55" s="502"/>
      <c r="DJ55" s="502"/>
      <c r="DK55" s="502"/>
      <c r="DL55" s="502"/>
      <c r="DM55" s="502"/>
      <c r="DN55" s="496">
        <f t="shared" ref="DN55:DN60" si="235">DH55+DI55-DJ55+DK55-DL55+DM55</f>
        <v>0</v>
      </c>
      <c r="DO55" s="502"/>
      <c r="DP55" s="502"/>
      <c r="DQ55" s="502"/>
      <c r="DR55" s="502"/>
      <c r="DS55" s="502"/>
      <c r="DT55" s="489" t="e">
        <f>#REF!+DQ55-DR55+DS55</f>
        <v>#REF!</v>
      </c>
      <c r="DU55" s="502"/>
      <c r="DV55" s="502"/>
      <c r="DW55" s="502"/>
      <c r="DX55" s="502"/>
      <c r="DY55" s="502"/>
      <c r="DZ55" s="502"/>
      <c r="EA55" s="496">
        <f t="shared" ref="EA55:EA60" si="236">DU55+DV55-DW55+DX55-DY55+DZ55</f>
        <v>0</v>
      </c>
      <c r="EB55" s="502"/>
      <c r="EC55" s="502"/>
      <c r="ED55" s="502"/>
      <c r="EE55" s="502"/>
      <c r="EF55" s="502"/>
      <c r="EG55" s="489" t="e">
        <f>#REF!+ED55-EE55+EF55</f>
        <v>#REF!</v>
      </c>
      <c r="EH55" s="502"/>
      <c r="EI55" s="502"/>
      <c r="EJ55" s="502"/>
      <c r="EK55" s="502"/>
      <c r="EL55" s="502"/>
      <c r="EM55" s="502"/>
      <c r="EN55" s="496">
        <f t="shared" ref="EN55:EN60" si="237">EH55+EI55-EJ55+EK55-EL55+EM55</f>
        <v>0</v>
      </c>
      <c r="EO55" s="502"/>
      <c r="EP55" s="502"/>
    </row>
    <row r="56" spans="1:146" outlineLevel="1" x14ac:dyDescent="0.25">
      <c r="A56" s="499" t="s">
        <v>3</v>
      </c>
      <c r="B56" s="500" t="s">
        <v>327</v>
      </c>
      <c r="C56" s="501"/>
      <c r="D56" s="502"/>
      <c r="E56" s="502"/>
      <c r="F56" s="502"/>
      <c r="G56" s="489">
        <f t="shared" si="220"/>
        <v>0</v>
      </c>
      <c r="H56" s="502"/>
      <c r="I56" s="502"/>
      <c r="J56" s="502"/>
      <c r="K56" s="502"/>
      <c r="L56" s="502"/>
      <c r="M56" s="502"/>
      <c r="N56" s="496">
        <f t="shared" si="221"/>
        <v>0</v>
      </c>
      <c r="O56" s="502"/>
      <c r="P56" s="502"/>
      <c r="Q56" s="502"/>
      <c r="R56" s="502"/>
      <c r="S56" s="502"/>
      <c r="T56" s="502"/>
      <c r="U56" s="489">
        <f t="shared" si="222"/>
        <v>0</v>
      </c>
      <c r="V56" s="502"/>
      <c r="W56" s="502"/>
      <c r="X56" s="502"/>
      <c r="Y56" s="502"/>
      <c r="Z56" s="502"/>
      <c r="AA56" s="502"/>
      <c r="AB56" s="496">
        <f t="shared" si="223"/>
        <v>0</v>
      </c>
      <c r="AC56" s="502"/>
      <c r="AD56" s="502"/>
      <c r="AF56" s="502"/>
      <c r="AG56" s="502"/>
      <c r="AH56" s="502"/>
      <c r="AI56" s="502"/>
      <c r="AJ56" s="489">
        <f t="shared" si="224"/>
        <v>0</v>
      </c>
      <c r="AK56" s="502"/>
      <c r="AL56" s="502"/>
      <c r="AM56" s="502"/>
      <c r="AN56" s="502"/>
      <c r="AO56" s="502"/>
      <c r="AP56" s="502"/>
      <c r="AQ56" s="496">
        <f t="shared" si="225"/>
        <v>0</v>
      </c>
      <c r="AR56" s="502"/>
      <c r="AS56" s="502"/>
      <c r="AU56" s="502"/>
      <c r="AV56" s="502"/>
      <c r="AW56" s="502"/>
      <c r="AX56" s="502"/>
      <c r="AY56" s="489">
        <f t="shared" si="226"/>
        <v>0</v>
      </c>
      <c r="AZ56" s="502"/>
      <c r="BA56" s="502"/>
      <c r="BB56" s="502"/>
      <c r="BC56" s="502"/>
      <c r="BD56" s="502"/>
      <c r="BE56" s="502"/>
      <c r="BF56" s="496">
        <f t="shared" si="227"/>
        <v>0</v>
      </c>
      <c r="BG56" s="502"/>
      <c r="BH56" s="502"/>
      <c r="BJ56" s="502"/>
      <c r="BK56" s="502"/>
      <c r="BL56" s="502"/>
      <c r="BM56" s="502"/>
      <c r="BN56" s="489">
        <f t="shared" si="228"/>
        <v>0</v>
      </c>
      <c r="BO56" s="502"/>
      <c r="BP56" s="502"/>
      <c r="BQ56" s="502"/>
      <c r="BR56" s="502"/>
      <c r="BS56" s="502"/>
      <c r="BT56" s="502"/>
      <c r="BU56" s="496">
        <f t="shared" si="229"/>
        <v>0</v>
      </c>
      <c r="BV56" s="502"/>
      <c r="BW56" s="502"/>
      <c r="BY56" s="502"/>
      <c r="BZ56" s="502"/>
      <c r="CA56" s="502"/>
      <c r="CB56" s="502"/>
      <c r="CC56" s="489">
        <f t="shared" si="230"/>
        <v>0</v>
      </c>
      <c r="CD56" s="502"/>
      <c r="CE56" s="502"/>
      <c r="CF56" s="502"/>
      <c r="CG56" s="502"/>
      <c r="CH56" s="502"/>
      <c r="CI56" s="502"/>
      <c r="CJ56" s="496">
        <f t="shared" si="231"/>
        <v>0</v>
      </c>
      <c r="CK56" s="502"/>
      <c r="CL56" s="502"/>
      <c r="CN56" s="502"/>
      <c r="CO56" s="502"/>
      <c r="CP56" s="502"/>
      <c r="CQ56" s="502"/>
      <c r="CR56" s="489">
        <f t="shared" si="232"/>
        <v>0</v>
      </c>
      <c r="CS56" s="502"/>
      <c r="CT56" s="502"/>
      <c r="CU56" s="502"/>
      <c r="CV56" s="502"/>
      <c r="CW56" s="502"/>
      <c r="CX56" s="502"/>
      <c r="CY56" s="496">
        <f t="shared" si="233"/>
        <v>0</v>
      </c>
      <c r="CZ56" s="502"/>
      <c r="DA56" s="502"/>
      <c r="DC56" s="502"/>
      <c r="DD56" s="502"/>
      <c r="DE56" s="502"/>
      <c r="DF56" s="502"/>
      <c r="DG56" s="489">
        <f t="shared" si="234"/>
        <v>0</v>
      </c>
      <c r="DH56" s="502"/>
      <c r="DI56" s="502"/>
      <c r="DJ56" s="502"/>
      <c r="DK56" s="502"/>
      <c r="DL56" s="502"/>
      <c r="DM56" s="502"/>
      <c r="DN56" s="496">
        <f t="shared" si="235"/>
        <v>0</v>
      </c>
      <c r="DO56" s="502"/>
      <c r="DP56" s="502"/>
      <c r="DQ56" s="502"/>
      <c r="DR56" s="502"/>
      <c r="DS56" s="502"/>
      <c r="DT56" s="489" t="e">
        <f>#REF!+DQ56-DR56+DS56</f>
        <v>#REF!</v>
      </c>
      <c r="DU56" s="502"/>
      <c r="DV56" s="502"/>
      <c r="DW56" s="502"/>
      <c r="DX56" s="502"/>
      <c r="DY56" s="502"/>
      <c r="DZ56" s="502"/>
      <c r="EA56" s="496">
        <f t="shared" si="236"/>
        <v>0</v>
      </c>
      <c r="EB56" s="502"/>
      <c r="EC56" s="502"/>
      <c r="ED56" s="502"/>
      <c r="EE56" s="502"/>
      <c r="EF56" s="502"/>
      <c r="EG56" s="489" t="e">
        <f>#REF!+ED56-EE56+EF56</f>
        <v>#REF!</v>
      </c>
      <c r="EH56" s="502"/>
      <c r="EI56" s="502"/>
      <c r="EJ56" s="502"/>
      <c r="EK56" s="502"/>
      <c r="EL56" s="502"/>
      <c r="EM56" s="502"/>
      <c r="EN56" s="496">
        <f t="shared" si="237"/>
        <v>0</v>
      </c>
      <c r="EO56" s="502"/>
      <c r="EP56" s="502"/>
    </row>
    <row r="57" spans="1:146" outlineLevel="1" x14ac:dyDescent="0.25">
      <c r="A57" s="499" t="s">
        <v>4</v>
      </c>
      <c r="B57" s="500" t="s">
        <v>328</v>
      </c>
      <c r="C57" s="501"/>
      <c r="D57" s="502"/>
      <c r="E57" s="502"/>
      <c r="F57" s="502"/>
      <c r="G57" s="489">
        <f t="shared" si="220"/>
        <v>0</v>
      </c>
      <c r="H57" s="502"/>
      <c r="I57" s="502"/>
      <c r="J57" s="502"/>
      <c r="K57" s="502"/>
      <c r="L57" s="502"/>
      <c r="M57" s="502"/>
      <c r="N57" s="496">
        <f t="shared" si="221"/>
        <v>0</v>
      </c>
      <c r="O57" s="502"/>
      <c r="P57" s="502"/>
      <c r="Q57" s="502"/>
      <c r="R57" s="502"/>
      <c r="S57" s="502"/>
      <c r="T57" s="502"/>
      <c r="U57" s="489">
        <f t="shared" si="222"/>
        <v>0</v>
      </c>
      <c r="V57" s="502"/>
      <c r="W57" s="502"/>
      <c r="X57" s="502"/>
      <c r="Y57" s="502"/>
      <c r="Z57" s="502"/>
      <c r="AA57" s="502"/>
      <c r="AB57" s="496">
        <f t="shared" si="223"/>
        <v>0</v>
      </c>
      <c r="AC57" s="502"/>
      <c r="AD57" s="502"/>
      <c r="AF57" s="502"/>
      <c r="AG57" s="502"/>
      <c r="AH57" s="502"/>
      <c r="AI57" s="502"/>
      <c r="AJ57" s="489">
        <f t="shared" si="224"/>
        <v>0</v>
      </c>
      <c r="AK57" s="502"/>
      <c r="AL57" s="502"/>
      <c r="AM57" s="502"/>
      <c r="AN57" s="502"/>
      <c r="AO57" s="502"/>
      <c r="AP57" s="502"/>
      <c r="AQ57" s="496">
        <f t="shared" si="225"/>
        <v>0</v>
      </c>
      <c r="AR57" s="502"/>
      <c r="AS57" s="502"/>
      <c r="AU57" s="502"/>
      <c r="AV57" s="502"/>
      <c r="AW57" s="502"/>
      <c r="AX57" s="502"/>
      <c r="AY57" s="489">
        <f t="shared" si="226"/>
        <v>0</v>
      </c>
      <c r="AZ57" s="502"/>
      <c r="BA57" s="502"/>
      <c r="BB57" s="502"/>
      <c r="BC57" s="502"/>
      <c r="BD57" s="502"/>
      <c r="BE57" s="502"/>
      <c r="BF57" s="496">
        <f t="shared" si="227"/>
        <v>0</v>
      </c>
      <c r="BG57" s="502"/>
      <c r="BH57" s="502"/>
      <c r="BJ57" s="502"/>
      <c r="BK57" s="502"/>
      <c r="BL57" s="502"/>
      <c r="BM57" s="502"/>
      <c r="BN57" s="489">
        <f t="shared" si="228"/>
        <v>0</v>
      </c>
      <c r="BO57" s="502"/>
      <c r="BP57" s="502"/>
      <c r="BQ57" s="502"/>
      <c r="BR57" s="502"/>
      <c r="BS57" s="502"/>
      <c r="BT57" s="502"/>
      <c r="BU57" s="496">
        <f t="shared" si="229"/>
        <v>0</v>
      </c>
      <c r="BV57" s="502"/>
      <c r="BW57" s="502"/>
      <c r="BY57" s="502"/>
      <c r="BZ57" s="502"/>
      <c r="CA57" s="502"/>
      <c r="CB57" s="502"/>
      <c r="CC57" s="489">
        <f t="shared" si="230"/>
        <v>0</v>
      </c>
      <c r="CD57" s="502"/>
      <c r="CE57" s="502"/>
      <c r="CF57" s="502"/>
      <c r="CG57" s="502"/>
      <c r="CH57" s="502"/>
      <c r="CI57" s="502"/>
      <c r="CJ57" s="496">
        <f t="shared" si="231"/>
        <v>0</v>
      </c>
      <c r="CK57" s="502"/>
      <c r="CL57" s="502"/>
      <c r="CN57" s="502"/>
      <c r="CO57" s="502"/>
      <c r="CP57" s="502"/>
      <c r="CQ57" s="502"/>
      <c r="CR57" s="489">
        <f t="shared" si="232"/>
        <v>0</v>
      </c>
      <c r="CS57" s="502"/>
      <c r="CT57" s="502"/>
      <c r="CU57" s="502"/>
      <c r="CV57" s="502"/>
      <c r="CW57" s="502"/>
      <c r="CX57" s="502"/>
      <c r="CY57" s="496">
        <f t="shared" si="233"/>
        <v>0</v>
      </c>
      <c r="CZ57" s="502"/>
      <c r="DA57" s="502"/>
      <c r="DC57" s="502"/>
      <c r="DD57" s="502"/>
      <c r="DE57" s="502"/>
      <c r="DF57" s="502"/>
      <c r="DG57" s="489">
        <f t="shared" si="234"/>
        <v>0</v>
      </c>
      <c r="DH57" s="502"/>
      <c r="DI57" s="502"/>
      <c r="DJ57" s="502"/>
      <c r="DK57" s="502"/>
      <c r="DL57" s="502"/>
      <c r="DM57" s="502"/>
      <c r="DN57" s="496">
        <f t="shared" si="235"/>
        <v>0</v>
      </c>
      <c r="DO57" s="502"/>
      <c r="DP57" s="502"/>
      <c r="DQ57" s="502"/>
      <c r="DR57" s="502"/>
      <c r="DS57" s="502"/>
      <c r="DT57" s="489" t="e">
        <f>#REF!+DQ57-DR57+DS57</f>
        <v>#REF!</v>
      </c>
      <c r="DU57" s="502"/>
      <c r="DV57" s="502"/>
      <c r="DW57" s="502"/>
      <c r="DX57" s="502"/>
      <c r="DY57" s="502"/>
      <c r="DZ57" s="502"/>
      <c r="EA57" s="496">
        <f t="shared" si="236"/>
        <v>0</v>
      </c>
      <c r="EB57" s="502"/>
      <c r="EC57" s="502"/>
      <c r="ED57" s="502"/>
      <c r="EE57" s="502"/>
      <c r="EF57" s="502"/>
      <c r="EG57" s="489" t="e">
        <f>#REF!+ED57-EE57+EF57</f>
        <v>#REF!</v>
      </c>
      <c r="EH57" s="502"/>
      <c r="EI57" s="502"/>
      <c r="EJ57" s="502"/>
      <c r="EK57" s="502"/>
      <c r="EL57" s="502"/>
      <c r="EM57" s="502"/>
      <c r="EN57" s="496">
        <f t="shared" si="237"/>
        <v>0</v>
      </c>
      <c r="EO57" s="502"/>
      <c r="EP57" s="502"/>
    </row>
    <row r="58" spans="1:146" ht="30" outlineLevel="1" x14ac:dyDescent="0.25">
      <c r="A58" s="499" t="s">
        <v>11</v>
      </c>
      <c r="B58" s="500" t="s">
        <v>329</v>
      </c>
      <c r="C58" s="501"/>
      <c r="D58" s="502"/>
      <c r="E58" s="502"/>
      <c r="F58" s="502"/>
      <c r="G58" s="489">
        <f t="shared" si="220"/>
        <v>0</v>
      </c>
      <c r="H58" s="502"/>
      <c r="I58" s="502"/>
      <c r="J58" s="502"/>
      <c r="K58" s="502"/>
      <c r="L58" s="502"/>
      <c r="M58" s="502"/>
      <c r="N58" s="496">
        <f t="shared" si="221"/>
        <v>0</v>
      </c>
      <c r="O58" s="502"/>
      <c r="P58" s="502"/>
      <c r="Q58" s="502"/>
      <c r="R58" s="502"/>
      <c r="S58" s="502"/>
      <c r="T58" s="502"/>
      <c r="U58" s="489">
        <f t="shared" si="222"/>
        <v>0</v>
      </c>
      <c r="V58" s="502"/>
      <c r="W58" s="502"/>
      <c r="X58" s="502"/>
      <c r="Y58" s="502"/>
      <c r="Z58" s="502"/>
      <c r="AA58" s="502"/>
      <c r="AB58" s="496">
        <f t="shared" si="223"/>
        <v>0</v>
      </c>
      <c r="AC58" s="502"/>
      <c r="AD58" s="502"/>
      <c r="AF58" s="502"/>
      <c r="AG58" s="502"/>
      <c r="AH58" s="502"/>
      <c r="AI58" s="502"/>
      <c r="AJ58" s="489">
        <f t="shared" si="224"/>
        <v>0</v>
      </c>
      <c r="AK58" s="502"/>
      <c r="AL58" s="502"/>
      <c r="AM58" s="502"/>
      <c r="AN58" s="502"/>
      <c r="AO58" s="502"/>
      <c r="AP58" s="502"/>
      <c r="AQ58" s="496">
        <f t="shared" si="225"/>
        <v>0</v>
      </c>
      <c r="AR58" s="502"/>
      <c r="AS58" s="502"/>
      <c r="AU58" s="502"/>
      <c r="AV58" s="502"/>
      <c r="AW58" s="502"/>
      <c r="AX58" s="502"/>
      <c r="AY58" s="489">
        <f t="shared" si="226"/>
        <v>0</v>
      </c>
      <c r="AZ58" s="502"/>
      <c r="BA58" s="502"/>
      <c r="BB58" s="502"/>
      <c r="BC58" s="502"/>
      <c r="BD58" s="502"/>
      <c r="BE58" s="502"/>
      <c r="BF58" s="496">
        <f t="shared" si="227"/>
        <v>0</v>
      </c>
      <c r="BG58" s="502"/>
      <c r="BH58" s="502"/>
      <c r="BJ58" s="502"/>
      <c r="BK58" s="502"/>
      <c r="BL58" s="502"/>
      <c r="BM58" s="502"/>
      <c r="BN58" s="489">
        <f t="shared" si="228"/>
        <v>0</v>
      </c>
      <c r="BO58" s="502"/>
      <c r="BP58" s="502"/>
      <c r="BQ58" s="502"/>
      <c r="BR58" s="502"/>
      <c r="BS58" s="502"/>
      <c r="BT58" s="502"/>
      <c r="BU58" s="496">
        <f t="shared" si="229"/>
        <v>0</v>
      </c>
      <c r="BV58" s="502"/>
      <c r="BW58" s="502"/>
      <c r="BY58" s="502"/>
      <c r="BZ58" s="502"/>
      <c r="CA58" s="502"/>
      <c r="CB58" s="502"/>
      <c r="CC58" s="489">
        <f t="shared" si="230"/>
        <v>0</v>
      </c>
      <c r="CD58" s="502"/>
      <c r="CE58" s="502"/>
      <c r="CF58" s="502"/>
      <c r="CG58" s="502"/>
      <c r="CH58" s="502"/>
      <c r="CI58" s="502"/>
      <c r="CJ58" s="496">
        <f t="shared" si="231"/>
        <v>0</v>
      </c>
      <c r="CK58" s="502"/>
      <c r="CL58" s="502"/>
      <c r="CN58" s="502"/>
      <c r="CO58" s="502"/>
      <c r="CP58" s="502"/>
      <c r="CQ58" s="502"/>
      <c r="CR58" s="489">
        <f t="shared" si="232"/>
        <v>0</v>
      </c>
      <c r="CS58" s="502"/>
      <c r="CT58" s="502"/>
      <c r="CU58" s="502"/>
      <c r="CV58" s="502"/>
      <c r="CW58" s="502"/>
      <c r="CX58" s="502"/>
      <c r="CY58" s="496">
        <f t="shared" si="233"/>
        <v>0</v>
      </c>
      <c r="CZ58" s="502"/>
      <c r="DA58" s="502"/>
      <c r="DC58" s="502"/>
      <c r="DD58" s="502"/>
      <c r="DE58" s="502"/>
      <c r="DF58" s="502"/>
      <c r="DG58" s="489">
        <f t="shared" si="234"/>
        <v>0</v>
      </c>
      <c r="DH58" s="502"/>
      <c r="DI58" s="502"/>
      <c r="DJ58" s="502"/>
      <c r="DK58" s="502"/>
      <c r="DL58" s="502"/>
      <c r="DM58" s="502"/>
      <c r="DN58" s="496">
        <f t="shared" si="235"/>
        <v>0</v>
      </c>
      <c r="DO58" s="502"/>
      <c r="DP58" s="502"/>
      <c r="DQ58" s="502"/>
      <c r="DR58" s="502"/>
      <c r="DS58" s="502"/>
      <c r="DT58" s="489" t="e">
        <f>#REF!+DQ58-DR58+DS58</f>
        <v>#REF!</v>
      </c>
      <c r="DU58" s="502"/>
      <c r="DV58" s="502"/>
      <c r="DW58" s="502"/>
      <c r="DX58" s="502"/>
      <c r="DY58" s="502"/>
      <c r="DZ58" s="502"/>
      <c r="EA58" s="496">
        <f t="shared" si="236"/>
        <v>0</v>
      </c>
      <c r="EB58" s="502"/>
      <c r="EC58" s="502"/>
      <c r="ED58" s="502"/>
      <c r="EE58" s="502"/>
      <c r="EF58" s="502"/>
      <c r="EG58" s="489" t="e">
        <f>#REF!+ED58-EE58+EF58</f>
        <v>#REF!</v>
      </c>
      <c r="EH58" s="502"/>
      <c r="EI58" s="502"/>
      <c r="EJ58" s="502"/>
      <c r="EK58" s="502"/>
      <c r="EL58" s="502"/>
      <c r="EM58" s="502"/>
      <c r="EN58" s="496">
        <f t="shared" si="237"/>
        <v>0</v>
      </c>
      <c r="EO58" s="502"/>
      <c r="EP58" s="502"/>
    </row>
    <row r="59" spans="1:146" outlineLevel="1" x14ac:dyDescent="0.25">
      <c r="A59" s="499" t="s">
        <v>5</v>
      </c>
      <c r="B59" s="500" t="s">
        <v>330</v>
      </c>
      <c r="C59" s="501"/>
      <c r="D59" s="502"/>
      <c r="E59" s="502"/>
      <c r="F59" s="502"/>
      <c r="G59" s="489">
        <f t="shared" si="220"/>
        <v>0</v>
      </c>
      <c r="H59" s="502"/>
      <c r="I59" s="502"/>
      <c r="J59" s="502"/>
      <c r="K59" s="502"/>
      <c r="L59" s="502"/>
      <c r="M59" s="502"/>
      <c r="N59" s="496">
        <f t="shared" si="221"/>
        <v>0</v>
      </c>
      <c r="O59" s="502"/>
      <c r="P59" s="502"/>
      <c r="Q59" s="502"/>
      <c r="R59" s="502"/>
      <c r="S59" s="502"/>
      <c r="T59" s="502"/>
      <c r="U59" s="489">
        <f t="shared" si="222"/>
        <v>0</v>
      </c>
      <c r="V59" s="502"/>
      <c r="W59" s="502"/>
      <c r="X59" s="502"/>
      <c r="Y59" s="502"/>
      <c r="Z59" s="502"/>
      <c r="AA59" s="502"/>
      <c r="AB59" s="496">
        <f t="shared" si="223"/>
        <v>0</v>
      </c>
      <c r="AC59" s="502"/>
      <c r="AD59" s="502"/>
      <c r="AF59" s="502"/>
      <c r="AG59" s="502"/>
      <c r="AH59" s="502"/>
      <c r="AI59" s="502"/>
      <c r="AJ59" s="489">
        <f t="shared" si="224"/>
        <v>0</v>
      </c>
      <c r="AK59" s="502"/>
      <c r="AL59" s="502"/>
      <c r="AM59" s="502"/>
      <c r="AN59" s="502"/>
      <c r="AO59" s="502"/>
      <c r="AP59" s="502"/>
      <c r="AQ59" s="496">
        <f t="shared" si="225"/>
        <v>0</v>
      </c>
      <c r="AR59" s="502"/>
      <c r="AS59" s="502"/>
      <c r="AU59" s="502"/>
      <c r="AV59" s="502"/>
      <c r="AW59" s="502"/>
      <c r="AX59" s="502"/>
      <c r="AY59" s="489">
        <f t="shared" si="226"/>
        <v>0</v>
      </c>
      <c r="AZ59" s="502"/>
      <c r="BA59" s="502"/>
      <c r="BB59" s="502"/>
      <c r="BC59" s="502"/>
      <c r="BD59" s="502"/>
      <c r="BE59" s="502"/>
      <c r="BF59" s="496">
        <f t="shared" si="227"/>
        <v>0</v>
      </c>
      <c r="BG59" s="502"/>
      <c r="BH59" s="502"/>
      <c r="BJ59" s="502"/>
      <c r="BK59" s="502"/>
      <c r="BL59" s="502"/>
      <c r="BM59" s="502"/>
      <c r="BN59" s="489">
        <f t="shared" si="228"/>
        <v>0</v>
      </c>
      <c r="BO59" s="502"/>
      <c r="BP59" s="502"/>
      <c r="BQ59" s="502"/>
      <c r="BR59" s="502"/>
      <c r="BS59" s="502"/>
      <c r="BT59" s="502"/>
      <c r="BU59" s="496">
        <f t="shared" si="229"/>
        <v>0</v>
      </c>
      <c r="BV59" s="502"/>
      <c r="BW59" s="502"/>
      <c r="BY59" s="502"/>
      <c r="BZ59" s="502"/>
      <c r="CA59" s="502"/>
      <c r="CB59" s="502"/>
      <c r="CC59" s="489">
        <f t="shared" si="230"/>
        <v>0</v>
      </c>
      <c r="CD59" s="502"/>
      <c r="CE59" s="502"/>
      <c r="CF59" s="502"/>
      <c r="CG59" s="502"/>
      <c r="CH59" s="502"/>
      <c r="CI59" s="502"/>
      <c r="CJ59" s="496">
        <f t="shared" si="231"/>
        <v>0</v>
      </c>
      <c r="CK59" s="502"/>
      <c r="CL59" s="502"/>
      <c r="CN59" s="502"/>
      <c r="CO59" s="502"/>
      <c r="CP59" s="502"/>
      <c r="CQ59" s="502"/>
      <c r="CR59" s="489">
        <f t="shared" si="232"/>
        <v>0</v>
      </c>
      <c r="CS59" s="502"/>
      <c r="CT59" s="502"/>
      <c r="CU59" s="502"/>
      <c r="CV59" s="502"/>
      <c r="CW59" s="502"/>
      <c r="CX59" s="502"/>
      <c r="CY59" s="496">
        <f t="shared" si="233"/>
        <v>0</v>
      </c>
      <c r="CZ59" s="502"/>
      <c r="DA59" s="502"/>
      <c r="DC59" s="502"/>
      <c r="DD59" s="502"/>
      <c r="DE59" s="502"/>
      <c r="DF59" s="502"/>
      <c r="DG59" s="489">
        <f t="shared" si="234"/>
        <v>0</v>
      </c>
      <c r="DH59" s="502"/>
      <c r="DI59" s="502"/>
      <c r="DJ59" s="502"/>
      <c r="DK59" s="502"/>
      <c r="DL59" s="502"/>
      <c r="DM59" s="502"/>
      <c r="DN59" s="496">
        <f t="shared" si="235"/>
        <v>0</v>
      </c>
      <c r="DO59" s="502"/>
      <c r="DP59" s="502"/>
      <c r="DQ59" s="502"/>
      <c r="DR59" s="502"/>
      <c r="DS59" s="502"/>
      <c r="DT59" s="489" t="e">
        <f>#REF!+DQ59-DR59+DS59</f>
        <v>#REF!</v>
      </c>
      <c r="DU59" s="502"/>
      <c r="DV59" s="502"/>
      <c r="DW59" s="502"/>
      <c r="DX59" s="502"/>
      <c r="DY59" s="502"/>
      <c r="DZ59" s="502"/>
      <c r="EA59" s="496">
        <f t="shared" si="236"/>
        <v>0</v>
      </c>
      <c r="EB59" s="502"/>
      <c r="EC59" s="502"/>
      <c r="ED59" s="502"/>
      <c r="EE59" s="502"/>
      <c r="EF59" s="502"/>
      <c r="EG59" s="489" t="e">
        <f>#REF!+ED59-EE59+EF59</f>
        <v>#REF!</v>
      </c>
      <c r="EH59" s="502"/>
      <c r="EI59" s="502"/>
      <c r="EJ59" s="502"/>
      <c r="EK59" s="502"/>
      <c r="EL59" s="502"/>
      <c r="EM59" s="502"/>
      <c r="EN59" s="496">
        <f t="shared" si="237"/>
        <v>0</v>
      </c>
      <c r="EO59" s="502"/>
      <c r="EP59" s="502"/>
    </row>
    <row r="60" spans="1:146" outlineLevel="1" x14ac:dyDescent="0.25">
      <c r="A60" s="499" t="s">
        <v>6</v>
      </c>
      <c r="B60" s="500" t="s">
        <v>331</v>
      </c>
      <c r="C60" s="501"/>
      <c r="D60" s="502"/>
      <c r="E60" s="502"/>
      <c r="F60" s="502"/>
      <c r="G60" s="489">
        <f t="shared" si="220"/>
        <v>0</v>
      </c>
      <c r="H60" s="502"/>
      <c r="I60" s="502"/>
      <c r="J60" s="502"/>
      <c r="K60" s="502"/>
      <c r="L60" s="502"/>
      <c r="M60" s="502"/>
      <c r="N60" s="496">
        <f t="shared" si="221"/>
        <v>0</v>
      </c>
      <c r="O60" s="502"/>
      <c r="P60" s="502"/>
      <c r="Q60" s="502"/>
      <c r="R60" s="502"/>
      <c r="S60" s="502"/>
      <c r="T60" s="502"/>
      <c r="U60" s="489">
        <f t="shared" si="222"/>
        <v>0</v>
      </c>
      <c r="V60" s="502"/>
      <c r="W60" s="502"/>
      <c r="X60" s="502"/>
      <c r="Y60" s="502"/>
      <c r="Z60" s="502"/>
      <c r="AA60" s="502"/>
      <c r="AB60" s="496">
        <f t="shared" si="223"/>
        <v>0</v>
      </c>
      <c r="AC60" s="502"/>
      <c r="AD60" s="502"/>
      <c r="AF60" s="502"/>
      <c r="AG60" s="502"/>
      <c r="AH60" s="502"/>
      <c r="AI60" s="502"/>
      <c r="AJ60" s="489">
        <f t="shared" si="224"/>
        <v>0</v>
      </c>
      <c r="AK60" s="502"/>
      <c r="AL60" s="502"/>
      <c r="AM60" s="502"/>
      <c r="AN60" s="502"/>
      <c r="AO60" s="502"/>
      <c r="AP60" s="502"/>
      <c r="AQ60" s="496">
        <f t="shared" si="225"/>
        <v>0</v>
      </c>
      <c r="AR60" s="502"/>
      <c r="AS60" s="502"/>
      <c r="AU60" s="502"/>
      <c r="AV60" s="502"/>
      <c r="AW60" s="502"/>
      <c r="AX60" s="502"/>
      <c r="AY60" s="489">
        <f t="shared" si="226"/>
        <v>0</v>
      </c>
      <c r="AZ60" s="502"/>
      <c r="BA60" s="502"/>
      <c r="BB60" s="502"/>
      <c r="BC60" s="502"/>
      <c r="BD60" s="502"/>
      <c r="BE60" s="502"/>
      <c r="BF60" s="496">
        <f t="shared" si="227"/>
        <v>0</v>
      </c>
      <c r="BG60" s="502"/>
      <c r="BH60" s="502"/>
      <c r="BJ60" s="502"/>
      <c r="BK60" s="502"/>
      <c r="BL60" s="502"/>
      <c r="BM60" s="502"/>
      <c r="BN60" s="489">
        <f t="shared" si="228"/>
        <v>0</v>
      </c>
      <c r="BO60" s="502"/>
      <c r="BP60" s="502"/>
      <c r="BQ60" s="502"/>
      <c r="BR60" s="502"/>
      <c r="BS60" s="502"/>
      <c r="BT60" s="502"/>
      <c r="BU60" s="496">
        <f t="shared" si="229"/>
        <v>0</v>
      </c>
      <c r="BV60" s="502"/>
      <c r="BW60" s="502"/>
      <c r="BY60" s="502"/>
      <c r="BZ60" s="502"/>
      <c r="CA60" s="502"/>
      <c r="CB60" s="502"/>
      <c r="CC60" s="489">
        <f t="shared" si="230"/>
        <v>0</v>
      </c>
      <c r="CD60" s="502"/>
      <c r="CE60" s="502"/>
      <c r="CF60" s="502"/>
      <c r="CG60" s="502"/>
      <c r="CH60" s="502"/>
      <c r="CI60" s="502"/>
      <c r="CJ60" s="496">
        <f t="shared" si="231"/>
        <v>0</v>
      </c>
      <c r="CK60" s="502"/>
      <c r="CL60" s="502"/>
      <c r="CN60" s="502"/>
      <c r="CO60" s="502"/>
      <c r="CP60" s="502"/>
      <c r="CQ60" s="502"/>
      <c r="CR60" s="489">
        <f t="shared" si="232"/>
        <v>0</v>
      </c>
      <c r="CS60" s="502"/>
      <c r="CT60" s="502"/>
      <c r="CU60" s="502"/>
      <c r="CV60" s="502"/>
      <c r="CW60" s="502"/>
      <c r="CX60" s="502"/>
      <c r="CY60" s="496">
        <f t="shared" si="233"/>
        <v>0</v>
      </c>
      <c r="CZ60" s="502"/>
      <c r="DA60" s="502"/>
      <c r="DC60" s="502"/>
      <c r="DD60" s="502"/>
      <c r="DE60" s="502"/>
      <c r="DF60" s="502"/>
      <c r="DG60" s="489">
        <f t="shared" si="234"/>
        <v>0</v>
      </c>
      <c r="DH60" s="502"/>
      <c r="DI60" s="502"/>
      <c r="DJ60" s="502"/>
      <c r="DK60" s="502"/>
      <c r="DL60" s="502"/>
      <c r="DM60" s="502"/>
      <c r="DN60" s="496">
        <f t="shared" si="235"/>
        <v>0</v>
      </c>
      <c r="DO60" s="502"/>
      <c r="DP60" s="502"/>
      <c r="DQ60" s="502"/>
      <c r="DR60" s="502"/>
      <c r="DS60" s="502"/>
      <c r="DT60" s="489" t="e">
        <f>#REF!+DQ60-DR60+DS60</f>
        <v>#REF!</v>
      </c>
      <c r="DU60" s="502"/>
      <c r="DV60" s="502"/>
      <c r="DW60" s="502"/>
      <c r="DX60" s="502"/>
      <c r="DY60" s="502"/>
      <c r="DZ60" s="502"/>
      <c r="EA60" s="496">
        <f t="shared" si="236"/>
        <v>0</v>
      </c>
      <c r="EB60" s="502"/>
      <c r="EC60" s="502"/>
      <c r="ED60" s="502"/>
      <c r="EE60" s="502"/>
      <c r="EF60" s="502"/>
      <c r="EG60" s="489" t="e">
        <f>#REF!+ED60-EE60+EF60</f>
        <v>#REF!</v>
      </c>
      <c r="EH60" s="502"/>
      <c r="EI60" s="502"/>
      <c r="EJ60" s="502"/>
      <c r="EK60" s="502"/>
      <c r="EL60" s="502"/>
      <c r="EM60" s="502"/>
      <c r="EN60" s="496">
        <f t="shared" si="237"/>
        <v>0</v>
      </c>
      <c r="EO60" s="502"/>
      <c r="EP60" s="502"/>
    </row>
    <row r="61" spans="1:146" outlineLevel="1" x14ac:dyDescent="0.25">
      <c r="A61" s="503"/>
      <c r="B61" s="504" t="s">
        <v>332</v>
      </c>
      <c r="C61" s="505"/>
      <c r="D61" s="505"/>
      <c r="E61" s="505"/>
      <c r="F61" s="505"/>
      <c r="G61" s="506"/>
      <c r="H61" s="502"/>
      <c r="I61" s="502"/>
      <c r="J61" s="507"/>
      <c r="K61" s="505"/>
      <c r="L61" s="505"/>
      <c r="M61" s="505"/>
      <c r="N61" s="505"/>
      <c r="O61" s="505"/>
      <c r="P61" s="505"/>
      <c r="Q61" s="505"/>
      <c r="R61" s="505"/>
      <c r="S61" s="505"/>
      <c r="T61" s="505"/>
      <c r="U61" s="506"/>
      <c r="V61" s="502"/>
      <c r="W61" s="508"/>
      <c r="X61" s="507"/>
      <c r="Y61" s="505"/>
      <c r="Z61" s="505"/>
      <c r="AA61" s="505"/>
      <c r="AB61" s="505"/>
      <c r="AC61" s="505"/>
      <c r="AD61" s="506"/>
      <c r="AF61" s="505"/>
      <c r="AG61" s="505"/>
      <c r="AH61" s="505"/>
      <c r="AI61" s="505"/>
      <c r="AJ61" s="506"/>
      <c r="AK61" s="502"/>
      <c r="AL61" s="508"/>
      <c r="AM61" s="507"/>
      <c r="AN61" s="505"/>
      <c r="AO61" s="505"/>
      <c r="AP61" s="505"/>
      <c r="AQ61" s="505"/>
      <c r="AR61" s="505"/>
      <c r="AS61" s="506"/>
      <c r="AU61" s="505"/>
      <c r="AV61" s="505"/>
      <c r="AW61" s="505"/>
      <c r="AX61" s="505"/>
      <c r="AY61" s="506"/>
      <c r="AZ61" s="502"/>
      <c r="BA61" s="508"/>
      <c r="BB61" s="507"/>
      <c r="BC61" s="505"/>
      <c r="BD61" s="505"/>
      <c r="BE61" s="505"/>
      <c r="BF61" s="505"/>
      <c r="BG61" s="505"/>
      <c r="BH61" s="506"/>
      <c r="BJ61" s="505"/>
      <c r="BK61" s="505"/>
      <c r="BL61" s="505"/>
      <c r="BM61" s="505"/>
      <c r="BN61" s="506"/>
      <c r="BO61" s="502"/>
      <c r="BP61" s="508"/>
      <c r="BQ61" s="507"/>
      <c r="BR61" s="505"/>
      <c r="BS61" s="505"/>
      <c r="BT61" s="505"/>
      <c r="BU61" s="505"/>
      <c r="BV61" s="505"/>
      <c r="BW61" s="506"/>
      <c r="BY61" s="505"/>
      <c r="BZ61" s="505"/>
      <c r="CA61" s="505"/>
      <c r="CB61" s="505"/>
      <c r="CC61" s="506"/>
      <c r="CD61" s="502"/>
      <c r="CE61" s="508"/>
      <c r="CF61" s="507"/>
      <c r="CG61" s="505"/>
      <c r="CH61" s="505"/>
      <c r="CI61" s="505"/>
      <c r="CJ61" s="505"/>
      <c r="CK61" s="505"/>
      <c r="CL61" s="506"/>
      <c r="CN61" s="505"/>
      <c r="CO61" s="505"/>
      <c r="CP61" s="505"/>
      <c r="CQ61" s="505"/>
      <c r="CR61" s="506"/>
      <c r="CS61" s="502"/>
      <c r="CT61" s="508"/>
      <c r="CU61" s="507"/>
      <c r="CV61" s="505"/>
      <c r="CW61" s="505"/>
      <c r="CX61" s="505"/>
      <c r="CY61" s="505"/>
      <c r="CZ61" s="505"/>
      <c r="DA61" s="506"/>
      <c r="DC61" s="505"/>
      <c r="DD61" s="505"/>
      <c r="DE61" s="505"/>
      <c r="DF61" s="505"/>
      <c r="DG61" s="506"/>
      <c r="DH61" s="502"/>
      <c r="DI61" s="508"/>
      <c r="DJ61" s="507"/>
      <c r="DK61" s="505"/>
      <c r="DL61" s="505"/>
      <c r="DM61" s="505"/>
      <c r="DN61" s="505"/>
      <c r="DO61" s="505"/>
      <c r="DP61" s="506"/>
      <c r="DQ61" s="505"/>
      <c r="DR61" s="505"/>
      <c r="DS61" s="505"/>
      <c r="DT61" s="506"/>
      <c r="DU61" s="502"/>
      <c r="DV61" s="508"/>
      <c r="DW61" s="507"/>
      <c r="DX61" s="505"/>
      <c r="DY61" s="505"/>
      <c r="DZ61" s="505"/>
      <c r="EA61" s="505"/>
      <c r="EB61" s="505"/>
      <c r="EC61" s="506"/>
      <c r="ED61" s="505"/>
      <c r="EE61" s="505"/>
      <c r="EF61" s="505"/>
      <c r="EG61" s="506"/>
      <c r="EH61" s="502"/>
      <c r="EI61" s="508"/>
      <c r="EJ61" s="507"/>
      <c r="EK61" s="505"/>
      <c r="EL61" s="505"/>
      <c r="EM61" s="505"/>
      <c r="EN61" s="505"/>
      <c r="EO61" s="505"/>
      <c r="EP61" s="506"/>
    </row>
    <row r="62" spans="1:146" s="511" customFormat="1" ht="18.75" collapsed="1" x14ac:dyDescent="0.3">
      <c r="A62" s="485">
        <v>2019</v>
      </c>
      <c r="B62" s="486" t="str">
        <f>CONCATENATE("Anlagenspiegel des Jahres ",A62)</f>
        <v>Anlagenspiegel des Jahres 2019</v>
      </c>
      <c r="C62" s="509"/>
      <c r="D62" s="509"/>
      <c r="E62" s="509"/>
      <c r="F62" s="509"/>
      <c r="G62" s="509"/>
      <c r="H62" s="509"/>
      <c r="I62" s="509"/>
      <c r="J62" s="509"/>
      <c r="K62" s="509"/>
      <c r="L62" s="509"/>
      <c r="M62" s="509"/>
      <c r="N62" s="509"/>
      <c r="O62" s="509"/>
      <c r="P62" s="509"/>
      <c r="Q62" s="509"/>
      <c r="R62" s="509"/>
      <c r="S62" s="509"/>
      <c r="T62" s="510"/>
      <c r="U62" s="510"/>
      <c r="V62" s="510"/>
      <c r="W62" s="510"/>
      <c r="X62" s="510"/>
      <c r="Y62" s="510"/>
      <c r="Z62" s="510"/>
      <c r="AA62" s="510"/>
      <c r="AB62" s="510"/>
      <c r="AC62" s="510"/>
      <c r="AD62" s="510"/>
      <c r="AE62" s="469"/>
      <c r="AF62" s="509"/>
      <c r="AG62" s="509"/>
      <c r="AH62" s="509"/>
      <c r="AI62" s="510"/>
      <c r="AJ62" s="510"/>
      <c r="AK62" s="510"/>
      <c r="AL62" s="510"/>
      <c r="AM62" s="510"/>
      <c r="AN62" s="510"/>
      <c r="AO62" s="510"/>
      <c r="AP62" s="510"/>
      <c r="AQ62" s="510"/>
      <c r="AR62" s="510"/>
      <c r="AS62" s="510"/>
      <c r="AU62" s="509"/>
      <c r="AV62" s="509"/>
      <c r="AW62" s="509"/>
      <c r="AX62" s="510"/>
      <c r="AY62" s="510"/>
      <c r="AZ62" s="510"/>
      <c r="BA62" s="510"/>
      <c r="BB62" s="510"/>
      <c r="BC62" s="510"/>
      <c r="BD62" s="510"/>
      <c r="BE62" s="510"/>
      <c r="BF62" s="510"/>
      <c r="BG62" s="510"/>
      <c r="BH62" s="510"/>
      <c r="BJ62" s="509"/>
      <c r="BK62" s="509"/>
      <c r="BL62" s="509"/>
      <c r="BM62" s="510"/>
      <c r="BN62" s="510"/>
      <c r="BO62" s="510"/>
      <c r="BP62" s="510"/>
      <c r="BQ62" s="510"/>
      <c r="BR62" s="510"/>
      <c r="BS62" s="510"/>
      <c r="BT62" s="510"/>
      <c r="BU62" s="510"/>
      <c r="BV62" s="510"/>
      <c r="BW62" s="510"/>
      <c r="BY62" s="509"/>
      <c r="BZ62" s="509"/>
      <c r="CA62" s="509"/>
      <c r="CB62" s="510"/>
      <c r="CC62" s="510"/>
      <c r="CD62" s="510"/>
      <c r="CE62" s="510"/>
      <c r="CF62" s="510"/>
      <c r="CG62" s="510"/>
      <c r="CH62" s="510"/>
      <c r="CI62" s="510"/>
      <c r="CJ62" s="510"/>
      <c r="CK62" s="510"/>
      <c r="CL62" s="510"/>
      <c r="CN62" s="509"/>
      <c r="CO62" s="509"/>
      <c r="CP62" s="509"/>
      <c r="CQ62" s="510"/>
      <c r="CR62" s="510"/>
      <c r="CS62" s="510"/>
      <c r="CT62" s="510"/>
      <c r="CU62" s="510"/>
      <c r="CV62" s="510"/>
      <c r="CW62" s="510"/>
      <c r="CX62" s="510"/>
      <c r="CY62" s="510"/>
      <c r="CZ62" s="510"/>
      <c r="DA62" s="510"/>
      <c r="DC62" s="509"/>
      <c r="DD62" s="509"/>
      <c r="DE62" s="509"/>
      <c r="DF62" s="510"/>
      <c r="DG62" s="510"/>
      <c r="DH62" s="510"/>
      <c r="DI62" s="510"/>
      <c r="DJ62" s="510"/>
      <c r="DK62" s="510"/>
      <c r="DL62" s="510"/>
      <c r="DM62" s="510"/>
      <c r="DN62" s="510"/>
      <c r="DO62" s="510"/>
      <c r="DP62" s="510"/>
      <c r="DQ62" s="509"/>
      <c r="DR62" s="509"/>
      <c r="DS62" s="510"/>
      <c r="DT62" s="510"/>
      <c r="DU62" s="510"/>
      <c r="DV62" s="510"/>
      <c r="DW62" s="510"/>
      <c r="DX62" s="510"/>
      <c r="DY62" s="510"/>
      <c r="DZ62" s="510"/>
      <c r="EA62" s="510"/>
      <c r="EB62" s="510"/>
      <c r="EC62" s="510"/>
      <c r="ED62" s="509"/>
      <c r="EE62" s="509"/>
      <c r="EF62" s="510"/>
      <c r="EG62" s="510"/>
      <c r="EH62" s="510"/>
      <c r="EI62" s="510"/>
      <c r="EJ62" s="510"/>
      <c r="EK62" s="510"/>
      <c r="EL62" s="510"/>
      <c r="EM62" s="510"/>
      <c r="EN62" s="510"/>
      <c r="EO62" s="510"/>
      <c r="EP62" s="510"/>
    </row>
    <row r="63" spans="1:146" hidden="1" outlineLevel="1" x14ac:dyDescent="0.25">
      <c r="A63" s="487" t="s">
        <v>314</v>
      </c>
      <c r="B63" s="488" t="s">
        <v>315</v>
      </c>
      <c r="C63" s="489">
        <f t="shared" ref="C63:AC63" si="238">SUM(C64+C68+C73)</f>
        <v>0</v>
      </c>
      <c r="D63" s="489">
        <f t="shared" si="238"/>
        <v>0</v>
      </c>
      <c r="E63" s="489">
        <f t="shared" si="238"/>
        <v>0</v>
      </c>
      <c r="F63" s="489">
        <f t="shared" si="238"/>
        <v>0</v>
      </c>
      <c r="G63" s="489">
        <f t="shared" si="238"/>
        <v>0</v>
      </c>
      <c r="H63" s="489">
        <f t="shared" si="238"/>
        <v>0</v>
      </c>
      <c r="I63" s="489">
        <f t="shared" si="238"/>
        <v>0</v>
      </c>
      <c r="J63" s="489">
        <f t="shared" si="238"/>
        <v>0</v>
      </c>
      <c r="K63" s="489">
        <f t="shared" si="238"/>
        <v>0</v>
      </c>
      <c r="L63" s="489">
        <f t="shared" si="238"/>
        <v>0</v>
      </c>
      <c r="M63" s="489">
        <f t="shared" si="238"/>
        <v>0</v>
      </c>
      <c r="N63" s="489">
        <f t="shared" si="238"/>
        <v>0</v>
      </c>
      <c r="O63" s="489">
        <f t="shared" si="238"/>
        <v>0</v>
      </c>
      <c r="P63" s="489">
        <f t="shared" si="238"/>
        <v>0</v>
      </c>
      <c r="Q63" s="489">
        <f t="shared" si="238"/>
        <v>0</v>
      </c>
      <c r="R63" s="489">
        <f t="shared" si="238"/>
        <v>0</v>
      </c>
      <c r="S63" s="489">
        <f t="shared" si="238"/>
        <v>0</v>
      </c>
      <c r="T63" s="489">
        <f t="shared" si="238"/>
        <v>0</v>
      </c>
      <c r="U63" s="489">
        <f t="shared" si="238"/>
        <v>0</v>
      </c>
      <c r="V63" s="489">
        <f t="shared" si="238"/>
        <v>0</v>
      </c>
      <c r="W63" s="489">
        <f t="shared" si="238"/>
        <v>0</v>
      </c>
      <c r="X63" s="489">
        <f t="shared" si="238"/>
        <v>0</v>
      </c>
      <c r="Y63" s="489">
        <f t="shared" si="238"/>
        <v>0</v>
      </c>
      <c r="Z63" s="489">
        <f t="shared" si="238"/>
        <v>0</v>
      </c>
      <c r="AA63" s="489">
        <f t="shared" si="238"/>
        <v>0</v>
      </c>
      <c r="AB63" s="489">
        <f t="shared" si="238"/>
        <v>0</v>
      </c>
      <c r="AC63" s="489">
        <f t="shared" si="238"/>
        <v>0</v>
      </c>
      <c r="AD63" s="489">
        <f>SUM(AD64+AD68+AD73)</f>
        <v>0</v>
      </c>
      <c r="AF63" s="489">
        <f t="shared" ref="AF63:AR63" si="239">SUM(AF64+AF68+AF73)</f>
        <v>0</v>
      </c>
      <c r="AG63" s="489">
        <f t="shared" si="239"/>
        <v>0</v>
      </c>
      <c r="AH63" s="489">
        <f t="shared" si="239"/>
        <v>0</v>
      </c>
      <c r="AI63" s="489">
        <f t="shared" si="239"/>
        <v>0</v>
      </c>
      <c r="AJ63" s="489">
        <f t="shared" si="239"/>
        <v>0</v>
      </c>
      <c r="AK63" s="489">
        <f t="shared" si="239"/>
        <v>0</v>
      </c>
      <c r="AL63" s="489">
        <f t="shared" si="239"/>
        <v>0</v>
      </c>
      <c r="AM63" s="489">
        <f t="shared" si="239"/>
        <v>0</v>
      </c>
      <c r="AN63" s="489">
        <f t="shared" si="239"/>
        <v>0</v>
      </c>
      <c r="AO63" s="489">
        <f t="shared" si="239"/>
        <v>0</v>
      </c>
      <c r="AP63" s="489">
        <f t="shared" si="239"/>
        <v>0</v>
      </c>
      <c r="AQ63" s="489">
        <f t="shared" si="239"/>
        <v>0</v>
      </c>
      <c r="AR63" s="489">
        <f t="shared" si="239"/>
        <v>0</v>
      </c>
      <c r="AS63" s="489">
        <f>SUM(AS64+AS68+AS73)</f>
        <v>0</v>
      </c>
      <c r="AU63" s="489">
        <f t="shared" ref="AU63:BG63" si="240">SUM(AU64+AU68+AU73)</f>
        <v>0</v>
      </c>
      <c r="AV63" s="489">
        <f t="shared" si="240"/>
        <v>0</v>
      </c>
      <c r="AW63" s="489">
        <f t="shared" si="240"/>
        <v>0</v>
      </c>
      <c r="AX63" s="489">
        <f t="shared" si="240"/>
        <v>0</v>
      </c>
      <c r="AY63" s="489">
        <f t="shared" si="240"/>
        <v>0</v>
      </c>
      <c r="AZ63" s="489">
        <f t="shared" si="240"/>
        <v>0</v>
      </c>
      <c r="BA63" s="489">
        <f t="shared" si="240"/>
        <v>0</v>
      </c>
      <c r="BB63" s="489">
        <f t="shared" si="240"/>
        <v>0</v>
      </c>
      <c r="BC63" s="489">
        <f t="shared" si="240"/>
        <v>0</v>
      </c>
      <c r="BD63" s="489">
        <f t="shared" si="240"/>
        <v>0</v>
      </c>
      <c r="BE63" s="489">
        <f t="shared" si="240"/>
        <v>0</v>
      </c>
      <c r="BF63" s="489">
        <f t="shared" si="240"/>
        <v>0</v>
      </c>
      <c r="BG63" s="489">
        <f t="shared" si="240"/>
        <v>0</v>
      </c>
      <c r="BH63" s="489">
        <f>SUM(BH64+BH68+BH73)</f>
        <v>0</v>
      </c>
      <c r="BJ63" s="489">
        <f t="shared" ref="BJ63:BV63" si="241">SUM(BJ64+BJ68+BJ73)</f>
        <v>0</v>
      </c>
      <c r="BK63" s="489">
        <f t="shared" si="241"/>
        <v>0</v>
      </c>
      <c r="BL63" s="489">
        <f t="shared" si="241"/>
        <v>0</v>
      </c>
      <c r="BM63" s="489">
        <f t="shared" si="241"/>
        <v>0</v>
      </c>
      <c r="BN63" s="489">
        <f t="shared" si="241"/>
        <v>0</v>
      </c>
      <c r="BO63" s="489">
        <f t="shared" si="241"/>
        <v>0</v>
      </c>
      <c r="BP63" s="489">
        <f t="shared" si="241"/>
        <v>0</v>
      </c>
      <c r="BQ63" s="489">
        <f t="shared" si="241"/>
        <v>0</v>
      </c>
      <c r="BR63" s="489">
        <f t="shared" si="241"/>
        <v>0</v>
      </c>
      <c r="BS63" s="489">
        <f t="shared" si="241"/>
        <v>0</v>
      </c>
      <c r="BT63" s="489">
        <f t="shared" si="241"/>
        <v>0</v>
      </c>
      <c r="BU63" s="489">
        <f t="shared" si="241"/>
        <v>0</v>
      </c>
      <c r="BV63" s="489">
        <f t="shared" si="241"/>
        <v>0</v>
      </c>
      <c r="BW63" s="489">
        <f>SUM(BW64+BW68+BW73)</f>
        <v>0</v>
      </c>
      <c r="BY63" s="489">
        <f t="shared" ref="BY63:CK63" si="242">SUM(BY64+BY68+BY73)</f>
        <v>0</v>
      </c>
      <c r="BZ63" s="489">
        <f t="shared" si="242"/>
        <v>0</v>
      </c>
      <c r="CA63" s="489">
        <f t="shared" si="242"/>
        <v>0</v>
      </c>
      <c r="CB63" s="489">
        <f t="shared" si="242"/>
        <v>0</v>
      </c>
      <c r="CC63" s="489">
        <f t="shared" si="242"/>
        <v>0</v>
      </c>
      <c r="CD63" s="489">
        <f t="shared" si="242"/>
        <v>0</v>
      </c>
      <c r="CE63" s="489">
        <f t="shared" si="242"/>
        <v>0</v>
      </c>
      <c r="CF63" s="489">
        <f t="shared" si="242"/>
        <v>0</v>
      </c>
      <c r="CG63" s="489">
        <f t="shared" si="242"/>
        <v>0</v>
      </c>
      <c r="CH63" s="489">
        <f t="shared" si="242"/>
        <v>0</v>
      </c>
      <c r="CI63" s="489">
        <f t="shared" si="242"/>
        <v>0</v>
      </c>
      <c r="CJ63" s="489">
        <f t="shared" si="242"/>
        <v>0</v>
      </c>
      <c r="CK63" s="489">
        <f t="shared" si="242"/>
        <v>0</v>
      </c>
      <c r="CL63" s="489">
        <f>SUM(CL64+CL68+CL73)</f>
        <v>0</v>
      </c>
      <c r="CN63" s="489">
        <f t="shared" ref="CN63:CZ63" si="243">SUM(CN64+CN68+CN73)</f>
        <v>0</v>
      </c>
      <c r="CO63" s="489">
        <f t="shared" si="243"/>
        <v>0</v>
      </c>
      <c r="CP63" s="489">
        <f t="shared" si="243"/>
        <v>0</v>
      </c>
      <c r="CQ63" s="489">
        <f t="shared" si="243"/>
        <v>0</v>
      </c>
      <c r="CR63" s="489">
        <f t="shared" si="243"/>
        <v>0</v>
      </c>
      <c r="CS63" s="489">
        <f t="shared" si="243"/>
        <v>0</v>
      </c>
      <c r="CT63" s="489">
        <f t="shared" si="243"/>
        <v>0</v>
      </c>
      <c r="CU63" s="489">
        <f t="shared" si="243"/>
        <v>0</v>
      </c>
      <c r="CV63" s="489">
        <f t="shared" si="243"/>
        <v>0</v>
      </c>
      <c r="CW63" s="489">
        <f t="shared" si="243"/>
        <v>0</v>
      </c>
      <c r="CX63" s="489">
        <f t="shared" si="243"/>
        <v>0</v>
      </c>
      <c r="CY63" s="489">
        <f t="shared" si="243"/>
        <v>0</v>
      </c>
      <c r="CZ63" s="489">
        <f t="shared" si="243"/>
        <v>0</v>
      </c>
      <c r="DA63" s="489">
        <f>SUM(DA64+DA68+DA73)</f>
        <v>0</v>
      </c>
      <c r="DC63" s="489">
        <f t="shared" ref="DC63:DO63" si="244">SUM(DC64+DC68+DC73)</f>
        <v>0</v>
      </c>
      <c r="DD63" s="489">
        <f t="shared" si="244"/>
        <v>0</v>
      </c>
      <c r="DE63" s="489">
        <f t="shared" si="244"/>
        <v>0</v>
      </c>
      <c r="DF63" s="489">
        <f t="shared" si="244"/>
        <v>0</v>
      </c>
      <c r="DG63" s="489">
        <f t="shared" si="244"/>
        <v>0</v>
      </c>
      <c r="DH63" s="489">
        <f t="shared" si="244"/>
        <v>0</v>
      </c>
      <c r="DI63" s="489">
        <f t="shared" si="244"/>
        <v>0</v>
      </c>
      <c r="DJ63" s="489">
        <f t="shared" si="244"/>
        <v>0</v>
      </c>
      <c r="DK63" s="489">
        <f t="shared" si="244"/>
        <v>0</v>
      </c>
      <c r="DL63" s="489">
        <f t="shared" si="244"/>
        <v>0</v>
      </c>
      <c r="DM63" s="489">
        <f t="shared" si="244"/>
        <v>0</v>
      </c>
      <c r="DN63" s="489">
        <f t="shared" si="244"/>
        <v>0</v>
      </c>
      <c r="DO63" s="489">
        <f t="shared" si="244"/>
        <v>0</v>
      </c>
      <c r="DP63" s="489">
        <f>SUM(DP64+DP68+DP73)</f>
        <v>0</v>
      </c>
      <c r="DQ63" s="489">
        <f t="shared" ref="DQ63:EB63" si="245">SUM(DQ64+DQ68+DQ73)</f>
        <v>0</v>
      </c>
      <c r="DR63" s="489">
        <f t="shared" si="245"/>
        <v>0</v>
      </c>
      <c r="DS63" s="489">
        <f t="shared" si="245"/>
        <v>0</v>
      </c>
      <c r="DT63" s="489" t="e">
        <f t="shared" si="245"/>
        <v>#REF!</v>
      </c>
      <c r="DU63" s="489">
        <f t="shared" si="245"/>
        <v>0</v>
      </c>
      <c r="DV63" s="489">
        <f t="shared" si="245"/>
        <v>0</v>
      </c>
      <c r="DW63" s="489">
        <f t="shared" si="245"/>
        <v>0</v>
      </c>
      <c r="DX63" s="489">
        <f t="shared" si="245"/>
        <v>0</v>
      </c>
      <c r="DY63" s="489">
        <f t="shared" si="245"/>
        <v>0</v>
      </c>
      <c r="DZ63" s="489">
        <f t="shared" si="245"/>
        <v>0</v>
      </c>
      <c r="EA63" s="489">
        <f t="shared" si="245"/>
        <v>0</v>
      </c>
      <c r="EB63" s="489">
        <f t="shared" si="245"/>
        <v>0</v>
      </c>
      <c r="EC63" s="489">
        <f>SUM(EC64+EC68+EC73)</f>
        <v>0</v>
      </c>
      <c r="ED63" s="489">
        <f t="shared" ref="ED63:EO63" si="246">SUM(ED64+ED68+ED73)</f>
        <v>0</v>
      </c>
      <c r="EE63" s="489">
        <f t="shared" si="246"/>
        <v>0</v>
      </c>
      <c r="EF63" s="489">
        <f t="shared" si="246"/>
        <v>0</v>
      </c>
      <c r="EG63" s="489" t="e">
        <f t="shared" si="246"/>
        <v>#REF!</v>
      </c>
      <c r="EH63" s="489">
        <f t="shared" si="246"/>
        <v>0</v>
      </c>
      <c r="EI63" s="489">
        <f t="shared" si="246"/>
        <v>0</v>
      </c>
      <c r="EJ63" s="489">
        <f t="shared" si="246"/>
        <v>0</v>
      </c>
      <c r="EK63" s="489">
        <f t="shared" si="246"/>
        <v>0</v>
      </c>
      <c r="EL63" s="489">
        <f t="shared" si="246"/>
        <v>0</v>
      </c>
      <c r="EM63" s="489">
        <f t="shared" si="246"/>
        <v>0</v>
      </c>
      <c r="EN63" s="489">
        <f t="shared" si="246"/>
        <v>0</v>
      </c>
      <c r="EO63" s="489">
        <f t="shared" si="246"/>
        <v>0</v>
      </c>
      <c r="EP63" s="489">
        <f>SUM(EP64+EP68+EP73)</f>
        <v>0</v>
      </c>
    </row>
    <row r="64" spans="1:146" hidden="1" outlineLevel="1" x14ac:dyDescent="0.25">
      <c r="A64" s="487" t="s">
        <v>232</v>
      </c>
      <c r="B64" s="488" t="s">
        <v>316</v>
      </c>
      <c r="C64" s="489">
        <f t="shared" ref="C64:AC64" si="247">SUM(C65:C67)</f>
        <v>0</v>
      </c>
      <c r="D64" s="489">
        <f t="shared" si="247"/>
        <v>0</v>
      </c>
      <c r="E64" s="489">
        <f t="shared" si="247"/>
        <v>0</v>
      </c>
      <c r="F64" s="489">
        <f t="shared" si="247"/>
        <v>0</v>
      </c>
      <c r="G64" s="489">
        <f t="shared" si="247"/>
        <v>0</v>
      </c>
      <c r="H64" s="489">
        <f t="shared" si="247"/>
        <v>0</v>
      </c>
      <c r="I64" s="489">
        <f t="shared" si="247"/>
        <v>0</v>
      </c>
      <c r="J64" s="489">
        <f t="shared" si="247"/>
        <v>0</v>
      </c>
      <c r="K64" s="489">
        <f t="shared" si="247"/>
        <v>0</v>
      </c>
      <c r="L64" s="489">
        <f t="shared" si="247"/>
        <v>0</v>
      </c>
      <c r="M64" s="489">
        <f t="shared" si="247"/>
        <v>0</v>
      </c>
      <c r="N64" s="489">
        <f t="shared" si="247"/>
        <v>0</v>
      </c>
      <c r="O64" s="489">
        <f t="shared" si="247"/>
        <v>0</v>
      </c>
      <c r="P64" s="489">
        <f t="shared" si="247"/>
        <v>0</v>
      </c>
      <c r="Q64" s="489">
        <f t="shared" si="247"/>
        <v>0</v>
      </c>
      <c r="R64" s="489">
        <f t="shared" si="247"/>
        <v>0</v>
      </c>
      <c r="S64" s="489">
        <f t="shared" si="247"/>
        <v>0</v>
      </c>
      <c r="T64" s="489">
        <f t="shared" si="247"/>
        <v>0</v>
      </c>
      <c r="U64" s="489">
        <f t="shared" si="247"/>
        <v>0</v>
      </c>
      <c r="V64" s="489">
        <f t="shared" si="247"/>
        <v>0</v>
      </c>
      <c r="W64" s="489">
        <f t="shared" si="247"/>
        <v>0</v>
      </c>
      <c r="X64" s="489">
        <f t="shared" si="247"/>
        <v>0</v>
      </c>
      <c r="Y64" s="489">
        <f t="shared" si="247"/>
        <v>0</v>
      </c>
      <c r="Z64" s="489">
        <f t="shared" si="247"/>
        <v>0</v>
      </c>
      <c r="AA64" s="489">
        <f t="shared" si="247"/>
        <v>0</v>
      </c>
      <c r="AB64" s="489">
        <f t="shared" si="247"/>
        <v>0</v>
      </c>
      <c r="AC64" s="489">
        <f t="shared" si="247"/>
        <v>0</v>
      </c>
      <c r="AD64" s="489">
        <f>SUM(AD65:AD67)</f>
        <v>0</v>
      </c>
      <c r="AF64" s="489">
        <f t="shared" ref="AF64:AR64" si="248">SUM(AF65:AF67)</f>
        <v>0</v>
      </c>
      <c r="AG64" s="489">
        <f t="shared" si="248"/>
        <v>0</v>
      </c>
      <c r="AH64" s="489">
        <f t="shared" si="248"/>
        <v>0</v>
      </c>
      <c r="AI64" s="489">
        <f t="shared" si="248"/>
        <v>0</v>
      </c>
      <c r="AJ64" s="489">
        <f t="shared" si="248"/>
        <v>0</v>
      </c>
      <c r="AK64" s="489">
        <f t="shared" si="248"/>
        <v>0</v>
      </c>
      <c r="AL64" s="489">
        <f t="shared" si="248"/>
        <v>0</v>
      </c>
      <c r="AM64" s="489">
        <f t="shared" si="248"/>
        <v>0</v>
      </c>
      <c r="AN64" s="489">
        <f t="shared" si="248"/>
        <v>0</v>
      </c>
      <c r="AO64" s="489">
        <f t="shared" si="248"/>
        <v>0</v>
      </c>
      <c r="AP64" s="489">
        <f t="shared" si="248"/>
        <v>0</v>
      </c>
      <c r="AQ64" s="489">
        <f t="shared" si="248"/>
        <v>0</v>
      </c>
      <c r="AR64" s="489">
        <f t="shared" si="248"/>
        <v>0</v>
      </c>
      <c r="AS64" s="489">
        <f>SUM(AS65:AS67)</f>
        <v>0</v>
      </c>
      <c r="AU64" s="489">
        <f t="shared" ref="AU64:BG64" si="249">SUM(AU65:AU67)</f>
        <v>0</v>
      </c>
      <c r="AV64" s="489">
        <f t="shared" si="249"/>
        <v>0</v>
      </c>
      <c r="AW64" s="489">
        <f t="shared" si="249"/>
        <v>0</v>
      </c>
      <c r="AX64" s="489">
        <f t="shared" si="249"/>
        <v>0</v>
      </c>
      <c r="AY64" s="489">
        <f t="shared" si="249"/>
        <v>0</v>
      </c>
      <c r="AZ64" s="489">
        <f t="shared" si="249"/>
        <v>0</v>
      </c>
      <c r="BA64" s="489">
        <f t="shared" si="249"/>
        <v>0</v>
      </c>
      <c r="BB64" s="489">
        <f t="shared" si="249"/>
        <v>0</v>
      </c>
      <c r="BC64" s="489">
        <f t="shared" si="249"/>
        <v>0</v>
      </c>
      <c r="BD64" s="489">
        <f t="shared" si="249"/>
        <v>0</v>
      </c>
      <c r="BE64" s="489">
        <f t="shared" si="249"/>
        <v>0</v>
      </c>
      <c r="BF64" s="489">
        <f t="shared" si="249"/>
        <v>0</v>
      </c>
      <c r="BG64" s="489">
        <f t="shared" si="249"/>
        <v>0</v>
      </c>
      <c r="BH64" s="489">
        <f>SUM(BH65:BH67)</f>
        <v>0</v>
      </c>
      <c r="BJ64" s="489">
        <f t="shared" ref="BJ64:BV64" si="250">SUM(BJ65:BJ67)</f>
        <v>0</v>
      </c>
      <c r="BK64" s="489">
        <f t="shared" si="250"/>
        <v>0</v>
      </c>
      <c r="BL64" s="489">
        <f t="shared" si="250"/>
        <v>0</v>
      </c>
      <c r="BM64" s="489">
        <f t="shared" si="250"/>
        <v>0</v>
      </c>
      <c r="BN64" s="489">
        <f t="shared" si="250"/>
        <v>0</v>
      </c>
      <c r="BO64" s="489">
        <f t="shared" si="250"/>
        <v>0</v>
      </c>
      <c r="BP64" s="489">
        <f t="shared" si="250"/>
        <v>0</v>
      </c>
      <c r="BQ64" s="489">
        <f t="shared" si="250"/>
        <v>0</v>
      </c>
      <c r="BR64" s="489">
        <f t="shared" si="250"/>
        <v>0</v>
      </c>
      <c r="BS64" s="489">
        <f t="shared" si="250"/>
        <v>0</v>
      </c>
      <c r="BT64" s="489">
        <f t="shared" si="250"/>
        <v>0</v>
      </c>
      <c r="BU64" s="489">
        <f t="shared" si="250"/>
        <v>0</v>
      </c>
      <c r="BV64" s="489">
        <f t="shared" si="250"/>
        <v>0</v>
      </c>
      <c r="BW64" s="489">
        <f>SUM(BW65:BW67)</f>
        <v>0</v>
      </c>
      <c r="BY64" s="489">
        <f t="shared" ref="BY64:CK64" si="251">SUM(BY65:BY67)</f>
        <v>0</v>
      </c>
      <c r="BZ64" s="489">
        <f t="shared" si="251"/>
        <v>0</v>
      </c>
      <c r="CA64" s="489">
        <f t="shared" si="251"/>
        <v>0</v>
      </c>
      <c r="CB64" s="489">
        <f t="shared" si="251"/>
        <v>0</v>
      </c>
      <c r="CC64" s="489">
        <f t="shared" si="251"/>
        <v>0</v>
      </c>
      <c r="CD64" s="489">
        <f t="shared" si="251"/>
        <v>0</v>
      </c>
      <c r="CE64" s="489">
        <f t="shared" si="251"/>
        <v>0</v>
      </c>
      <c r="CF64" s="489">
        <f t="shared" si="251"/>
        <v>0</v>
      </c>
      <c r="CG64" s="489">
        <f t="shared" si="251"/>
        <v>0</v>
      </c>
      <c r="CH64" s="489">
        <f t="shared" si="251"/>
        <v>0</v>
      </c>
      <c r="CI64" s="489">
        <f t="shared" si="251"/>
        <v>0</v>
      </c>
      <c r="CJ64" s="489">
        <f t="shared" si="251"/>
        <v>0</v>
      </c>
      <c r="CK64" s="489">
        <f t="shared" si="251"/>
        <v>0</v>
      </c>
      <c r="CL64" s="489">
        <f>SUM(CL65:CL67)</f>
        <v>0</v>
      </c>
      <c r="CN64" s="489">
        <f t="shared" ref="CN64:CZ64" si="252">SUM(CN65:CN67)</f>
        <v>0</v>
      </c>
      <c r="CO64" s="489">
        <f t="shared" si="252"/>
        <v>0</v>
      </c>
      <c r="CP64" s="489">
        <f t="shared" si="252"/>
        <v>0</v>
      </c>
      <c r="CQ64" s="489">
        <f t="shared" si="252"/>
        <v>0</v>
      </c>
      <c r="CR64" s="489">
        <f t="shared" si="252"/>
        <v>0</v>
      </c>
      <c r="CS64" s="489">
        <f t="shared" si="252"/>
        <v>0</v>
      </c>
      <c r="CT64" s="489">
        <f t="shared" si="252"/>
        <v>0</v>
      </c>
      <c r="CU64" s="489">
        <f t="shared" si="252"/>
        <v>0</v>
      </c>
      <c r="CV64" s="489">
        <f t="shared" si="252"/>
        <v>0</v>
      </c>
      <c r="CW64" s="489">
        <f t="shared" si="252"/>
        <v>0</v>
      </c>
      <c r="CX64" s="489">
        <f t="shared" si="252"/>
        <v>0</v>
      </c>
      <c r="CY64" s="489">
        <f t="shared" si="252"/>
        <v>0</v>
      </c>
      <c r="CZ64" s="489">
        <f t="shared" si="252"/>
        <v>0</v>
      </c>
      <c r="DA64" s="489">
        <f>SUM(DA65:DA67)</f>
        <v>0</v>
      </c>
      <c r="DC64" s="489">
        <f t="shared" ref="DC64:DO64" si="253">SUM(DC65:DC67)</f>
        <v>0</v>
      </c>
      <c r="DD64" s="489">
        <f t="shared" si="253"/>
        <v>0</v>
      </c>
      <c r="DE64" s="489">
        <f t="shared" si="253"/>
        <v>0</v>
      </c>
      <c r="DF64" s="489">
        <f t="shared" si="253"/>
        <v>0</v>
      </c>
      <c r="DG64" s="489">
        <f t="shared" si="253"/>
        <v>0</v>
      </c>
      <c r="DH64" s="489">
        <f t="shared" si="253"/>
        <v>0</v>
      </c>
      <c r="DI64" s="489">
        <f t="shared" si="253"/>
        <v>0</v>
      </c>
      <c r="DJ64" s="489">
        <f t="shared" si="253"/>
        <v>0</v>
      </c>
      <c r="DK64" s="489">
        <f t="shared" si="253"/>
        <v>0</v>
      </c>
      <c r="DL64" s="489">
        <f t="shared" si="253"/>
        <v>0</v>
      </c>
      <c r="DM64" s="489">
        <f t="shared" si="253"/>
        <v>0</v>
      </c>
      <c r="DN64" s="489">
        <f t="shared" si="253"/>
        <v>0</v>
      </c>
      <c r="DO64" s="489">
        <f t="shared" si="253"/>
        <v>0</v>
      </c>
      <c r="DP64" s="489">
        <f>SUM(DP65:DP67)</f>
        <v>0</v>
      </c>
      <c r="DQ64" s="489">
        <f t="shared" ref="DQ64:EB64" si="254">SUM(DQ65:DQ67)</f>
        <v>0</v>
      </c>
      <c r="DR64" s="489">
        <f t="shared" si="254"/>
        <v>0</v>
      </c>
      <c r="DS64" s="489">
        <f t="shared" si="254"/>
        <v>0</v>
      </c>
      <c r="DT64" s="489" t="e">
        <f t="shared" si="254"/>
        <v>#REF!</v>
      </c>
      <c r="DU64" s="489">
        <f t="shared" si="254"/>
        <v>0</v>
      </c>
      <c r="DV64" s="489">
        <f t="shared" si="254"/>
        <v>0</v>
      </c>
      <c r="DW64" s="489">
        <f t="shared" si="254"/>
        <v>0</v>
      </c>
      <c r="DX64" s="489">
        <f t="shared" si="254"/>
        <v>0</v>
      </c>
      <c r="DY64" s="489">
        <f t="shared" si="254"/>
        <v>0</v>
      </c>
      <c r="DZ64" s="489">
        <f t="shared" si="254"/>
        <v>0</v>
      </c>
      <c r="EA64" s="489">
        <f t="shared" si="254"/>
        <v>0</v>
      </c>
      <c r="EB64" s="489">
        <f t="shared" si="254"/>
        <v>0</v>
      </c>
      <c r="EC64" s="489">
        <f>SUM(EC65:EC67)</f>
        <v>0</v>
      </c>
      <c r="ED64" s="489">
        <f t="shared" ref="ED64:EO64" si="255">SUM(ED65:ED67)</f>
        <v>0</v>
      </c>
      <c r="EE64" s="489">
        <f t="shared" si="255"/>
        <v>0</v>
      </c>
      <c r="EF64" s="489">
        <f t="shared" si="255"/>
        <v>0</v>
      </c>
      <c r="EG64" s="489" t="e">
        <f t="shared" si="255"/>
        <v>#REF!</v>
      </c>
      <c r="EH64" s="489">
        <f t="shared" si="255"/>
        <v>0</v>
      </c>
      <c r="EI64" s="489">
        <f t="shared" si="255"/>
        <v>0</v>
      </c>
      <c r="EJ64" s="489">
        <f t="shared" si="255"/>
        <v>0</v>
      </c>
      <c r="EK64" s="489">
        <f t="shared" si="255"/>
        <v>0</v>
      </c>
      <c r="EL64" s="489">
        <f t="shared" si="255"/>
        <v>0</v>
      </c>
      <c r="EM64" s="489">
        <f t="shared" si="255"/>
        <v>0</v>
      </c>
      <c r="EN64" s="489">
        <f t="shared" si="255"/>
        <v>0</v>
      </c>
      <c r="EO64" s="489">
        <f t="shared" si="255"/>
        <v>0</v>
      </c>
      <c r="EP64" s="489">
        <f>SUM(EP65:EP67)</f>
        <v>0</v>
      </c>
    </row>
    <row r="65" spans="1:146" ht="30" hidden="1" outlineLevel="1" x14ac:dyDescent="0.25">
      <c r="A65" s="492" t="s">
        <v>2</v>
      </c>
      <c r="B65" s="493" t="s">
        <v>317</v>
      </c>
      <c r="C65" s="494"/>
      <c r="D65" s="495"/>
      <c r="E65" s="495"/>
      <c r="F65" s="495"/>
      <c r="G65" s="496">
        <f t="shared" ref="G65:G67" si="256">C65+D65-E65+F65</f>
        <v>0</v>
      </c>
      <c r="H65" s="495"/>
      <c r="I65" s="495"/>
      <c r="J65" s="495"/>
      <c r="K65" s="495"/>
      <c r="L65" s="495"/>
      <c r="M65" s="495"/>
      <c r="N65" s="496">
        <f>H65+I65-J65+K65-L65+M65</f>
        <v>0</v>
      </c>
      <c r="O65" s="495"/>
      <c r="P65" s="495"/>
      <c r="Q65" s="495"/>
      <c r="R65" s="495"/>
      <c r="S65" s="495"/>
      <c r="T65" s="495"/>
      <c r="U65" s="496">
        <f t="shared" ref="U65:U67" si="257">Q65+R65-S65+T65</f>
        <v>0</v>
      </c>
      <c r="V65" s="495"/>
      <c r="W65" s="495"/>
      <c r="X65" s="495"/>
      <c r="Y65" s="495"/>
      <c r="Z65" s="495"/>
      <c r="AA65" s="495"/>
      <c r="AB65" s="496">
        <f>V65+W65-X65+Y65-Z65+AA65</f>
        <v>0</v>
      </c>
      <c r="AC65" s="495"/>
      <c r="AD65" s="495"/>
      <c r="AF65" s="495"/>
      <c r="AG65" s="495"/>
      <c r="AH65" s="495"/>
      <c r="AI65" s="495"/>
      <c r="AJ65" s="496">
        <f t="shared" ref="AJ65:AJ67" si="258">AF65+AG65-AH65+AI65</f>
        <v>0</v>
      </c>
      <c r="AK65" s="495"/>
      <c r="AL65" s="495"/>
      <c r="AM65" s="495"/>
      <c r="AN65" s="495"/>
      <c r="AO65" s="495"/>
      <c r="AP65" s="495"/>
      <c r="AQ65" s="496">
        <f>AK65+AL65-AM65+AN65-AO65+AP65</f>
        <v>0</v>
      </c>
      <c r="AR65" s="495"/>
      <c r="AS65" s="495"/>
      <c r="AU65" s="495"/>
      <c r="AV65" s="495"/>
      <c r="AW65" s="495"/>
      <c r="AX65" s="495"/>
      <c r="AY65" s="496">
        <f t="shared" ref="AY65:AY67" si="259">AU65+AV65-AW65+AX65</f>
        <v>0</v>
      </c>
      <c r="AZ65" s="495"/>
      <c r="BA65" s="495"/>
      <c r="BB65" s="495"/>
      <c r="BC65" s="495"/>
      <c r="BD65" s="495"/>
      <c r="BE65" s="495"/>
      <c r="BF65" s="496">
        <f>AZ65+BA65-BB65+BC65-BD65+BE65</f>
        <v>0</v>
      </c>
      <c r="BG65" s="495"/>
      <c r="BH65" s="495"/>
      <c r="BJ65" s="495"/>
      <c r="BK65" s="495"/>
      <c r="BL65" s="495"/>
      <c r="BM65" s="495"/>
      <c r="BN65" s="496">
        <f t="shared" ref="BN65:BN67" si="260">BJ65+BK65-BL65+BM65</f>
        <v>0</v>
      </c>
      <c r="BO65" s="495"/>
      <c r="BP65" s="495"/>
      <c r="BQ65" s="495"/>
      <c r="BR65" s="495"/>
      <c r="BS65" s="495"/>
      <c r="BT65" s="495"/>
      <c r="BU65" s="496">
        <f>BO65+BP65-BQ65+BR65-BS65+BT65</f>
        <v>0</v>
      </c>
      <c r="BV65" s="495"/>
      <c r="BW65" s="495"/>
      <c r="BY65" s="495"/>
      <c r="BZ65" s="495"/>
      <c r="CA65" s="495"/>
      <c r="CB65" s="495"/>
      <c r="CC65" s="496">
        <f t="shared" ref="CC65:CC67" si="261">BY65+BZ65-CA65+CB65</f>
        <v>0</v>
      </c>
      <c r="CD65" s="495"/>
      <c r="CE65" s="495"/>
      <c r="CF65" s="495"/>
      <c r="CG65" s="495"/>
      <c r="CH65" s="495"/>
      <c r="CI65" s="495"/>
      <c r="CJ65" s="496">
        <f>CD65+CE65-CF65+CG65-CH65+CI65</f>
        <v>0</v>
      </c>
      <c r="CK65" s="495"/>
      <c r="CL65" s="495"/>
      <c r="CN65" s="495"/>
      <c r="CO65" s="495"/>
      <c r="CP65" s="495"/>
      <c r="CQ65" s="495"/>
      <c r="CR65" s="496">
        <f t="shared" ref="CR65:CR67" si="262">CN65+CO65-CP65+CQ65</f>
        <v>0</v>
      </c>
      <c r="CS65" s="495"/>
      <c r="CT65" s="495"/>
      <c r="CU65" s="495"/>
      <c r="CV65" s="495"/>
      <c r="CW65" s="495"/>
      <c r="CX65" s="495"/>
      <c r="CY65" s="496">
        <f>CS65+CT65-CU65+CV65-CW65+CX65</f>
        <v>0</v>
      </c>
      <c r="CZ65" s="495"/>
      <c r="DA65" s="495"/>
      <c r="DC65" s="495"/>
      <c r="DD65" s="495"/>
      <c r="DE65" s="495"/>
      <c r="DF65" s="495"/>
      <c r="DG65" s="496">
        <f t="shared" ref="DG65:DG67" si="263">DC65+DD65-DE65+DF65</f>
        <v>0</v>
      </c>
      <c r="DH65" s="495"/>
      <c r="DI65" s="495"/>
      <c r="DJ65" s="495"/>
      <c r="DK65" s="495"/>
      <c r="DL65" s="495"/>
      <c r="DM65" s="495"/>
      <c r="DN65" s="496">
        <f>DH65+DI65-DJ65+DK65-DL65+DM65</f>
        <v>0</v>
      </c>
      <c r="DO65" s="495"/>
      <c r="DP65" s="495"/>
      <c r="DQ65" s="495"/>
      <c r="DR65" s="495"/>
      <c r="DS65" s="495"/>
      <c r="DT65" s="496" t="e">
        <f>#REF!+DQ65-DR65+DS65</f>
        <v>#REF!</v>
      </c>
      <c r="DU65" s="495"/>
      <c r="DV65" s="495"/>
      <c r="DW65" s="495"/>
      <c r="DX65" s="495"/>
      <c r="DY65" s="495"/>
      <c r="DZ65" s="495"/>
      <c r="EA65" s="496">
        <f>DU65+DV65-DW65+DX65-DY65+DZ65</f>
        <v>0</v>
      </c>
      <c r="EB65" s="495"/>
      <c r="EC65" s="495"/>
      <c r="ED65" s="495"/>
      <c r="EE65" s="495"/>
      <c r="EF65" s="495"/>
      <c r="EG65" s="496" t="e">
        <f>#REF!+ED65-EE65+EF65</f>
        <v>#REF!</v>
      </c>
      <c r="EH65" s="495"/>
      <c r="EI65" s="495"/>
      <c r="EJ65" s="495"/>
      <c r="EK65" s="495"/>
      <c r="EL65" s="495"/>
      <c r="EM65" s="495"/>
      <c r="EN65" s="496">
        <f>EH65+EI65-EJ65+EK65-EL65+EM65</f>
        <v>0</v>
      </c>
      <c r="EO65" s="495"/>
      <c r="EP65" s="495"/>
    </row>
    <row r="66" spans="1:146" hidden="1" outlineLevel="1" x14ac:dyDescent="0.25">
      <c r="A66" s="499" t="s">
        <v>3</v>
      </c>
      <c r="B66" s="500" t="s">
        <v>318</v>
      </c>
      <c r="C66" s="501"/>
      <c r="D66" s="502"/>
      <c r="E66" s="502"/>
      <c r="F66" s="502"/>
      <c r="G66" s="489">
        <f t="shared" si="256"/>
        <v>0</v>
      </c>
      <c r="H66" s="502"/>
      <c r="I66" s="502"/>
      <c r="J66" s="502"/>
      <c r="K66" s="502"/>
      <c r="L66" s="502"/>
      <c r="M66" s="502"/>
      <c r="N66" s="496">
        <f>H66+I66-J66+K66-L66+M66</f>
        <v>0</v>
      </c>
      <c r="O66" s="502"/>
      <c r="P66" s="502"/>
      <c r="Q66" s="502"/>
      <c r="R66" s="502"/>
      <c r="S66" s="502"/>
      <c r="T66" s="502"/>
      <c r="U66" s="489">
        <f t="shared" si="257"/>
        <v>0</v>
      </c>
      <c r="V66" s="502"/>
      <c r="W66" s="502"/>
      <c r="X66" s="502"/>
      <c r="Y66" s="502"/>
      <c r="Z66" s="502"/>
      <c r="AA66" s="502"/>
      <c r="AB66" s="496">
        <f>V66+W66-X66+Y66-Z66+AA66</f>
        <v>0</v>
      </c>
      <c r="AC66" s="502"/>
      <c r="AD66" s="502"/>
      <c r="AF66" s="502"/>
      <c r="AG66" s="502"/>
      <c r="AH66" s="502"/>
      <c r="AI66" s="502"/>
      <c r="AJ66" s="489">
        <f t="shared" si="258"/>
        <v>0</v>
      </c>
      <c r="AK66" s="502"/>
      <c r="AL66" s="502"/>
      <c r="AM66" s="502"/>
      <c r="AN66" s="502"/>
      <c r="AO66" s="502"/>
      <c r="AP66" s="502"/>
      <c r="AQ66" s="496">
        <f>AK66+AL66-AM66+AN66-AO66+AP66</f>
        <v>0</v>
      </c>
      <c r="AR66" s="502"/>
      <c r="AS66" s="502"/>
      <c r="AU66" s="502"/>
      <c r="AV66" s="502"/>
      <c r="AW66" s="502"/>
      <c r="AX66" s="502"/>
      <c r="AY66" s="489">
        <f t="shared" si="259"/>
        <v>0</v>
      </c>
      <c r="AZ66" s="502"/>
      <c r="BA66" s="502"/>
      <c r="BB66" s="502"/>
      <c r="BC66" s="502"/>
      <c r="BD66" s="502"/>
      <c r="BE66" s="502"/>
      <c r="BF66" s="496">
        <f>AZ66+BA66-BB66+BC66-BD66+BE66</f>
        <v>0</v>
      </c>
      <c r="BG66" s="502"/>
      <c r="BH66" s="502"/>
      <c r="BJ66" s="502"/>
      <c r="BK66" s="502"/>
      <c r="BL66" s="502"/>
      <c r="BM66" s="502"/>
      <c r="BN66" s="489">
        <f t="shared" si="260"/>
        <v>0</v>
      </c>
      <c r="BO66" s="502"/>
      <c r="BP66" s="502"/>
      <c r="BQ66" s="502"/>
      <c r="BR66" s="502"/>
      <c r="BS66" s="502"/>
      <c r="BT66" s="502"/>
      <c r="BU66" s="496">
        <f>BO66+BP66-BQ66+BR66-BS66+BT66</f>
        <v>0</v>
      </c>
      <c r="BV66" s="502"/>
      <c r="BW66" s="502"/>
      <c r="BY66" s="502"/>
      <c r="BZ66" s="502"/>
      <c r="CA66" s="502"/>
      <c r="CB66" s="502"/>
      <c r="CC66" s="489">
        <f t="shared" si="261"/>
        <v>0</v>
      </c>
      <c r="CD66" s="502"/>
      <c r="CE66" s="502"/>
      <c r="CF66" s="502"/>
      <c r="CG66" s="502"/>
      <c r="CH66" s="502"/>
      <c r="CI66" s="502"/>
      <c r="CJ66" s="496">
        <f>CD66+CE66-CF66+CG66-CH66+CI66</f>
        <v>0</v>
      </c>
      <c r="CK66" s="502"/>
      <c r="CL66" s="502"/>
      <c r="CN66" s="502"/>
      <c r="CO66" s="502"/>
      <c r="CP66" s="502"/>
      <c r="CQ66" s="502"/>
      <c r="CR66" s="489">
        <f t="shared" si="262"/>
        <v>0</v>
      </c>
      <c r="CS66" s="502"/>
      <c r="CT66" s="502"/>
      <c r="CU66" s="502"/>
      <c r="CV66" s="502"/>
      <c r="CW66" s="502"/>
      <c r="CX66" s="502"/>
      <c r="CY66" s="496">
        <f>CS66+CT66-CU66+CV66-CW66+CX66</f>
        <v>0</v>
      </c>
      <c r="CZ66" s="502"/>
      <c r="DA66" s="502"/>
      <c r="DC66" s="502"/>
      <c r="DD66" s="502"/>
      <c r="DE66" s="502"/>
      <c r="DF66" s="502"/>
      <c r="DG66" s="489">
        <f t="shared" si="263"/>
        <v>0</v>
      </c>
      <c r="DH66" s="502"/>
      <c r="DI66" s="502"/>
      <c r="DJ66" s="502"/>
      <c r="DK66" s="502"/>
      <c r="DL66" s="502"/>
      <c r="DM66" s="502"/>
      <c r="DN66" s="496">
        <f>DH66+DI66-DJ66+DK66-DL66+DM66</f>
        <v>0</v>
      </c>
      <c r="DO66" s="502"/>
      <c r="DP66" s="502"/>
      <c r="DQ66" s="502"/>
      <c r="DR66" s="502"/>
      <c r="DS66" s="502"/>
      <c r="DT66" s="489" t="e">
        <f>#REF!+DQ66-DR66+DS66</f>
        <v>#REF!</v>
      </c>
      <c r="DU66" s="502"/>
      <c r="DV66" s="502"/>
      <c r="DW66" s="502"/>
      <c r="DX66" s="502"/>
      <c r="DY66" s="502"/>
      <c r="DZ66" s="502"/>
      <c r="EA66" s="496">
        <f>DU66+DV66-DW66+DX66-DY66+DZ66</f>
        <v>0</v>
      </c>
      <c r="EB66" s="502"/>
      <c r="EC66" s="502"/>
      <c r="ED66" s="502"/>
      <c r="EE66" s="502"/>
      <c r="EF66" s="502"/>
      <c r="EG66" s="489" t="e">
        <f>#REF!+ED66-EE66+EF66</f>
        <v>#REF!</v>
      </c>
      <c r="EH66" s="502"/>
      <c r="EI66" s="502"/>
      <c r="EJ66" s="502"/>
      <c r="EK66" s="502"/>
      <c r="EL66" s="502"/>
      <c r="EM66" s="502"/>
      <c r="EN66" s="496">
        <f>EH66+EI66-EJ66+EK66-EL66+EM66</f>
        <v>0</v>
      </c>
      <c r="EO66" s="502"/>
      <c r="EP66" s="502"/>
    </row>
    <row r="67" spans="1:146" hidden="1" outlineLevel="1" x14ac:dyDescent="0.25">
      <c r="A67" s="499" t="s">
        <v>4</v>
      </c>
      <c r="B67" s="500" t="s">
        <v>319</v>
      </c>
      <c r="C67" s="501"/>
      <c r="D67" s="502"/>
      <c r="E67" s="502"/>
      <c r="F67" s="502"/>
      <c r="G67" s="489">
        <f t="shared" si="256"/>
        <v>0</v>
      </c>
      <c r="H67" s="502"/>
      <c r="I67" s="502"/>
      <c r="J67" s="502"/>
      <c r="K67" s="502"/>
      <c r="L67" s="502"/>
      <c r="M67" s="502"/>
      <c r="N67" s="496">
        <f>H67+I67-J67+K67-L67+M67</f>
        <v>0</v>
      </c>
      <c r="O67" s="502"/>
      <c r="P67" s="502"/>
      <c r="Q67" s="502"/>
      <c r="R67" s="502"/>
      <c r="S67" s="502"/>
      <c r="T67" s="502"/>
      <c r="U67" s="489">
        <f t="shared" si="257"/>
        <v>0</v>
      </c>
      <c r="V67" s="502"/>
      <c r="W67" s="502"/>
      <c r="X67" s="502"/>
      <c r="Y67" s="502"/>
      <c r="Z67" s="502"/>
      <c r="AA67" s="502"/>
      <c r="AB67" s="496">
        <f>V67+W67-X67+Y67-Z67+AA67</f>
        <v>0</v>
      </c>
      <c r="AC67" s="502"/>
      <c r="AD67" s="502"/>
      <c r="AF67" s="502"/>
      <c r="AG67" s="502"/>
      <c r="AH67" s="502"/>
      <c r="AI67" s="502"/>
      <c r="AJ67" s="489">
        <f t="shared" si="258"/>
        <v>0</v>
      </c>
      <c r="AK67" s="502"/>
      <c r="AL67" s="502"/>
      <c r="AM67" s="502"/>
      <c r="AN67" s="502"/>
      <c r="AO67" s="502"/>
      <c r="AP67" s="502"/>
      <c r="AQ67" s="496">
        <f>AK67+AL67-AM67+AN67-AO67+AP67</f>
        <v>0</v>
      </c>
      <c r="AR67" s="502"/>
      <c r="AS67" s="502"/>
      <c r="AU67" s="502"/>
      <c r="AV67" s="502"/>
      <c r="AW67" s="502"/>
      <c r="AX67" s="502"/>
      <c r="AY67" s="489">
        <f t="shared" si="259"/>
        <v>0</v>
      </c>
      <c r="AZ67" s="502"/>
      <c r="BA67" s="502"/>
      <c r="BB67" s="502"/>
      <c r="BC67" s="502"/>
      <c r="BD67" s="502"/>
      <c r="BE67" s="502"/>
      <c r="BF67" s="496">
        <f>AZ67+BA67-BB67+BC67-BD67+BE67</f>
        <v>0</v>
      </c>
      <c r="BG67" s="502"/>
      <c r="BH67" s="502"/>
      <c r="BJ67" s="502"/>
      <c r="BK67" s="502"/>
      <c r="BL67" s="502"/>
      <c r="BM67" s="502"/>
      <c r="BN67" s="489">
        <f t="shared" si="260"/>
        <v>0</v>
      </c>
      <c r="BO67" s="502"/>
      <c r="BP67" s="502"/>
      <c r="BQ67" s="502"/>
      <c r="BR67" s="502"/>
      <c r="BS67" s="502"/>
      <c r="BT67" s="502"/>
      <c r="BU67" s="496">
        <f>BO67+BP67-BQ67+BR67-BS67+BT67</f>
        <v>0</v>
      </c>
      <c r="BV67" s="502"/>
      <c r="BW67" s="502"/>
      <c r="BY67" s="502"/>
      <c r="BZ67" s="502"/>
      <c r="CA67" s="502"/>
      <c r="CB67" s="502"/>
      <c r="CC67" s="489">
        <f t="shared" si="261"/>
        <v>0</v>
      </c>
      <c r="CD67" s="502"/>
      <c r="CE67" s="502"/>
      <c r="CF67" s="502"/>
      <c r="CG67" s="502"/>
      <c r="CH67" s="502"/>
      <c r="CI67" s="502"/>
      <c r="CJ67" s="496">
        <f>CD67+CE67-CF67+CG67-CH67+CI67</f>
        <v>0</v>
      </c>
      <c r="CK67" s="502"/>
      <c r="CL67" s="502"/>
      <c r="CN67" s="502"/>
      <c r="CO67" s="502"/>
      <c r="CP67" s="502"/>
      <c r="CQ67" s="502"/>
      <c r="CR67" s="489">
        <f t="shared" si="262"/>
        <v>0</v>
      </c>
      <c r="CS67" s="502"/>
      <c r="CT67" s="502"/>
      <c r="CU67" s="502"/>
      <c r="CV67" s="502"/>
      <c r="CW67" s="502"/>
      <c r="CX67" s="502"/>
      <c r="CY67" s="496">
        <f>CS67+CT67-CU67+CV67-CW67+CX67</f>
        <v>0</v>
      </c>
      <c r="CZ67" s="502"/>
      <c r="DA67" s="502"/>
      <c r="DC67" s="502"/>
      <c r="DD67" s="502"/>
      <c r="DE67" s="502"/>
      <c r="DF67" s="502"/>
      <c r="DG67" s="489">
        <f t="shared" si="263"/>
        <v>0</v>
      </c>
      <c r="DH67" s="502"/>
      <c r="DI67" s="502"/>
      <c r="DJ67" s="502"/>
      <c r="DK67" s="502"/>
      <c r="DL67" s="502"/>
      <c r="DM67" s="502"/>
      <c r="DN67" s="496">
        <f>DH67+DI67-DJ67+DK67-DL67+DM67</f>
        <v>0</v>
      </c>
      <c r="DO67" s="502"/>
      <c r="DP67" s="502"/>
      <c r="DQ67" s="502"/>
      <c r="DR67" s="502"/>
      <c r="DS67" s="502"/>
      <c r="DT67" s="489" t="e">
        <f>#REF!+DQ67-DR67+DS67</f>
        <v>#REF!</v>
      </c>
      <c r="DU67" s="502"/>
      <c r="DV67" s="502"/>
      <c r="DW67" s="502"/>
      <c r="DX67" s="502"/>
      <c r="DY67" s="502"/>
      <c r="DZ67" s="502"/>
      <c r="EA67" s="496">
        <f>DU67+DV67-DW67+DX67-DY67+DZ67</f>
        <v>0</v>
      </c>
      <c r="EB67" s="502"/>
      <c r="EC67" s="502"/>
      <c r="ED67" s="502"/>
      <c r="EE67" s="502"/>
      <c r="EF67" s="502"/>
      <c r="EG67" s="489" t="e">
        <f>#REF!+ED67-EE67+EF67</f>
        <v>#REF!</v>
      </c>
      <c r="EH67" s="502"/>
      <c r="EI67" s="502"/>
      <c r="EJ67" s="502"/>
      <c r="EK67" s="502"/>
      <c r="EL67" s="502"/>
      <c r="EM67" s="502"/>
      <c r="EN67" s="496">
        <f>EH67+EI67-EJ67+EK67-EL67+EM67</f>
        <v>0</v>
      </c>
      <c r="EO67" s="502"/>
      <c r="EP67" s="502"/>
    </row>
    <row r="68" spans="1:146" hidden="1" outlineLevel="1" x14ac:dyDescent="0.25">
      <c r="A68" s="487" t="s">
        <v>241</v>
      </c>
      <c r="B68" s="488" t="s">
        <v>320</v>
      </c>
      <c r="C68" s="489">
        <f>SUM(C69:C72)</f>
        <v>0</v>
      </c>
      <c r="D68" s="489">
        <f t="shared" ref="D68:AD68" si="264">SUM(D69:D72)</f>
        <v>0</v>
      </c>
      <c r="E68" s="489">
        <f t="shared" si="264"/>
        <v>0</v>
      </c>
      <c r="F68" s="489">
        <f t="shared" si="264"/>
        <v>0</v>
      </c>
      <c r="G68" s="489">
        <f t="shared" si="264"/>
        <v>0</v>
      </c>
      <c r="H68" s="489">
        <f t="shared" si="264"/>
        <v>0</v>
      </c>
      <c r="I68" s="489">
        <f t="shared" si="264"/>
        <v>0</v>
      </c>
      <c r="J68" s="489">
        <f t="shared" si="264"/>
        <v>0</v>
      </c>
      <c r="K68" s="489">
        <f t="shared" si="264"/>
        <v>0</v>
      </c>
      <c r="L68" s="489">
        <f t="shared" si="264"/>
        <v>0</v>
      </c>
      <c r="M68" s="489">
        <f t="shared" si="264"/>
        <v>0</v>
      </c>
      <c r="N68" s="489">
        <f t="shared" si="264"/>
        <v>0</v>
      </c>
      <c r="O68" s="489">
        <f t="shared" si="264"/>
        <v>0</v>
      </c>
      <c r="P68" s="489">
        <f t="shared" si="264"/>
        <v>0</v>
      </c>
      <c r="Q68" s="489">
        <f t="shared" si="264"/>
        <v>0</v>
      </c>
      <c r="R68" s="489">
        <f t="shared" si="264"/>
        <v>0</v>
      </c>
      <c r="S68" s="489">
        <f t="shared" si="264"/>
        <v>0</v>
      </c>
      <c r="T68" s="489">
        <f t="shared" si="264"/>
        <v>0</v>
      </c>
      <c r="U68" s="489">
        <f t="shared" si="264"/>
        <v>0</v>
      </c>
      <c r="V68" s="489">
        <f t="shared" si="264"/>
        <v>0</v>
      </c>
      <c r="W68" s="489">
        <f t="shared" si="264"/>
        <v>0</v>
      </c>
      <c r="X68" s="489">
        <f t="shared" si="264"/>
        <v>0</v>
      </c>
      <c r="Y68" s="489">
        <f t="shared" si="264"/>
        <v>0</v>
      </c>
      <c r="Z68" s="489">
        <f t="shared" si="264"/>
        <v>0</v>
      </c>
      <c r="AA68" s="489">
        <f t="shared" si="264"/>
        <v>0</v>
      </c>
      <c r="AB68" s="489">
        <f t="shared" si="264"/>
        <v>0</v>
      </c>
      <c r="AC68" s="489">
        <f t="shared" si="264"/>
        <v>0</v>
      </c>
      <c r="AD68" s="489">
        <f t="shared" si="264"/>
        <v>0</v>
      </c>
      <c r="AF68" s="489">
        <f t="shared" ref="AF68:AS68" si="265">SUM(AF69:AF72)</f>
        <v>0</v>
      </c>
      <c r="AG68" s="489">
        <f t="shared" si="265"/>
        <v>0</v>
      </c>
      <c r="AH68" s="489">
        <f t="shared" si="265"/>
        <v>0</v>
      </c>
      <c r="AI68" s="489">
        <f t="shared" si="265"/>
        <v>0</v>
      </c>
      <c r="AJ68" s="489">
        <f t="shared" si="265"/>
        <v>0</v>
      </c>
      <c r="AK68" s="489">
        <f t="shared" si="265"/>
        <v>0</v>
      </c>
      <c r="AL68" s="489">
        <f t="shared" si="265"/>
        <v>0</v>
      </c>
      <c r="AM68" s="489">
        <f t="shared" si="265"/>
        <v>0</v>
      </c>
      <c r="AN68" s="489">
        <f t="shared" si="265"/>
        <v>0</v>
      </c>
      <c r="AO68" s="489">
        <f t="shared" si="265"/>
        <v>0</v>
      </c>
      <c r="AP68" s="489">
        <f t="shared" si="265"/>
        <v>0</v>
      </c>
      <c r="AQ68" s="489">
        <f t="shared" si="265"/>
        <v>0</v>
      </c>
      <c r="AR68" s="489">
        <f t="shared" si="265"/>
        <v>0</v>
      </c>
      <c r="AS68" s="489">
        <f t="shared" si="265"/>
        <v>0</v>
      </c>
      <c r="AU68" s="489">
        <f t="shared" ref="AU68:BH68" si="266">SUM(AU69:AU72)</f>
        <v>0</v>
      </c>
      <c r="AV68" s="489">
        <f t="shared" si="266"/>
        <v>0</v>
      </c>
      <c r="AW68" s="489">
        <f t="shared" si="266"/>
        <v>0</v>
      </c>
      <c r="AX68" s="489">
        <f t="shared" si="266"/>
        <v>0</v>
      </c>
      <c r="AY68" s="489">
        <f t="shared" si="266"/>
        <v>0</v>
      </c>
      <c r="AZ68" s="489">
        <f t="shared" si="266"/>
        <v>0</v>
      </c>
      <c r="BA68" s="489">
        <f t="shared" si="266"/>
        <v>0</v>
      </c>
      <c r="BB68" s="489">
        <f t="shared" si="266"/>
        <v>0</v>
      </c>
      <c r="BC68" s="489">
        <f t="shared" si="266"/>
        <v>0</v>
      </c>
      <c r="BD68" s="489">
        <f t="shared" si="266"/>
        <v>0</v>
      </c>
      <c r="BE68" s="489">
        <f t="shared" si="266"/>
        <v>0</v>
      </c>
      <c r="BF68" s="489">
        <f t="shared" si="266"/>
        <v>0</v>
      </c>
      <c r="BG68" s="489">
        <f t="shared" si="266"/>
        <v>0</v>
      </c>
      <c r="BH68" s="489">
        <f t="shared" si="266"/>
        <v>0</v>
      </c>
      <c r="BJ68" s="489">
        <f t="shared" ref="BJ68:BW68" si="267">SUM(BJ69:BJ72)</f>
        <v>0</v>
      </c>
      <c r="BK68" s="489">
        <f t="shared" si="267"/>
        <v>0</v>
      </c>
      <c r="BL68" s="489">
        <f t="shared" si="267"/>
        <v>0</v>
      </c>
      <c r="BM68" s="489">
        <f t="shared" si="267"/>
        <v>0</v>
      </c>
      <c r="BN68" s="489">
        <f t="shared" si="267"/>
        <v>0</v>
      </c>
      <c r="BO68" s="489">
        <f t="shared" si="267"/>
        <v>0</v>
      </c>
      <c r="BP68" s="489">
        <f t="shared" si="267"/>
        <v>0</v>
      </c>
      <c r="BQ68" s="489">
        <f t="shared" si="267"/>
        <v>0</v>
      </c>
      <c r="BR68" s="489">
        <f t="shared" si="267"/>
        <v>0</v>
      </c>
      <c r="BS68" s="489">
        <f t="shared" si="267"/>
        <v>0</v>
      </c>
      <c r="BT68" s="489">
        <f t="shared" si="267"/>
        <v>0</v>
      </c>
      <c r="BU68" s="489">
        <f t="shared" si="267"/>
        <v>0</v>
      </c>
      <c r="BV68" s="489">
        <f t="shared" si="267"/>
        <v>0</v>
      </c>
      <c r="BW68" s="489">
        <f t="shared" si="267"/>
        <v>0</v>
      </c>
      <c r="BY68" s="489">
        <f t="shared" ref="BY68:CL68" si="268">SUM(BY69:BY72)</f>
        <v>0</v>
      </c>
      <c r="BZ68" s="489">
        <f t="shared" si="268"/>
        <v>0</v>
      </c>
      <c r="CA68" s="489">
        <f t="shared" si="268"/>
        <v>0</v>
      </c>
      <c r="CB68" s="489">
        <f t="shared" si="268"/>
        <v>0</v>
      </c>
      <c r="CC68" s="489">
        <f t="shared" si="268"/>
        <v>0</v>
      </c>
      <c r="CD68" s="489">
        <f t="shared" si="268"/>
        <v>0</v>
      </c>
      <c r="CE68" s="489">
        <f t="shared" si="268"/>
        <v>0</v>
      </c>
      <c r="CF68" s="489">
        <f t="shared" si="268"/>
        <v>0</v>
      </c>
      <c r="CG68" s="489">
        <f t="shared" si="268"/>
        <v>0</v>
      </c>
      <c r="CH68" s="489">
        <f t="shared" si="268"/>
        <v>0</v>
      </c>
      <c r="CI68" s="489">
        <f t="shared" si="268"/>
        <v>0</v>
      </c>
      <c r="CJ68" s="489">
        <f t="shared" si="268"/>
        <v>0</v>
      </c>
      <c r="CK68" s="489">
        <f t="shared" si="268"/>
        <v>0</v>
      </c>
      <c r="CL68" s="489">
        <f t="shared" si="268"/>
        <v>0</v>
      </c>
      <c r="CN68" s="489">
        <f t="shared" ref="CN68:DA68" si="269">SUM(CN69:CN72)</f>
        <v>0</v>
      </c>
      <c r="CO68" s="489">
        <f t="shared" si="269"/>
        <v>0</v>
      </c>
      <c r="CP68" s="489">
        <f t="shared" si="269"/>
        <v>0</v>
      </c>
      <c r="CQ68" s="489">
        <f t="shared" si="269"/>
        <v>0</v>
      </c>
      <c r="CR68" s="489">
        <f t="shared" si="269"/>
        <v>0</v>
      </c>
      <c r="CS68" s="489">
        <f t="shared" si="269"/>
        <v>0</v>
      </c>
      <c r="CT68" s="489">
        <f t="shared" si="269"/>
        <v>0</v>
      </c>
      <c r="CU68" s="489">
        <f t="shared" si="269"/>
        <v>0</v>
      </c>
      <c r="CV68" s="489">
        <f t="shared" si="269"/>
        <v>0</v>
      </c>
      <c r="CW68" s="489">
        <f t="shared" si="269"/>
        <v>0</v>
      </c>
      <c r="CX68" s="489">
        <f t="shared" si="269"/>
        <v>0</v>
      </c>
      <c r="CY68" s="489">
        <f t="shared" si="269"/>
        <v>0</v>
      </c>
      <c r="CZ68" s="489">
        <f t="shared" si="269"/>
        <v>0</v>
      </c>
      <c r="DA68" s="489">
        <f t="shared" si="269"/>
        <v>0</v>
      </c>
      <c r="DC68" s="489">
        <f t="shared" ref="DC68:DP68" si="270">SUM(DC69:DC72)</f>
        <v>0</v>
      </c>
      <c r="DD68" s="489">
        <f t="shared" si="270"/>
        <v>0</v>
      </c>
      <c r="DE68" s="489">
        <f t="shared" si="270"/>
        <v>0</v>
      </c>
      <c r="DF68" s="489">
        <f t="shared" si="270"/>
        <v>0</v>
      </c>
      <c r="DG68" s="489">
        <f t="shared" si="270"/>
        <v>0</v>
      </c>
      <c r="DH68" s="489">
        <f t="shared" si="270"/>
        <v>0</v>
      </c>
      <c r="DI68" s="489">
        <f t="shared" si="270"/>
        <v>0</v>
      </c>
      <c r="DJ68" s="489">
        <f t="shared" si="270"/>
        <v>0</v>
      </c>
      <c r="DK68" s="489">
        <f t="shared" si="270"/>
        <v>0</v>
      </c>
      <c r="DL68" s="489">
        <f t="shared" si="270"/>
        <v>0</v>
      </c>
      <c r="DM68" s="489">
        <f t="shared" si="270"/>
        <v>0</v>
      </c>
      <c r="DN68" s="489">
        <f t="shared" si="270"/>
        <v>0</v>
      </c>
      <c r="DO68" s="489">
        <f t="shared" si="270"/>
        <v>0</v>
      </c>
      <c r="DP68" s="489">
        <f t="shared" si="270"/>
        <v>0</v>
      </c>
      <c r="DQ68" s="489">
        <f t="shared" ref="DQ68:EC68" si="271">SUM(DQ69:DQ72)</f>
        <v>0</v>
      </c>
      <c r="DR68" s="489">
        <f t="shared" si="271"/>
        <v>0</v>
      </c>
      <c r="DS68" s="489">
        <f t="shared" si="271"/>
        <v>0</v>
      </c>
      <c r="DT68" s="489" t="e">
        <f t="shared" si="271"/>
        <v>#REF!</v>
      </c>
      <c r="DU68" s="489">
        <f t="shared" si="271"/>
        <v>0</v>
      </c>
      <c r="DV68" s="489">
        <f t="shared" si="271"/>
        <v>0</v>
      </c>
      <c r="DW68" s="489">
        <f t="shared" si="271"/>
        <v>0</v>
      </c>
      <c r="DX68" s="489">
        <f t="shared" si="271"/>
        <v>0</v>
      </c>
      <c r="DY68" s="489">
        <f t="shared" si="271"/>
        <v>0</v>
      </c>
      <c r="DZ68" s="489">
        <f t="shared" si="271"/>
        <v>0</v>
      </c>
      <c r="EA68" s="489">
        <f t="shared" si="271"/>
        <v>0</v>
      </c>
      <c r="EB68" s="489">
        <f t="shared" si="271"/>
        <v>0</v>
      </c>
      <c r="EC68" s="489">
        <f t="shared" si="271"/>
        <v>0</v>
      </c>
      <c r="ED68" s="489">
        <f t="shared" ref="ED68:EP68" si="272">SUM(ED69:ED72)</f>
        <v>0</v>
      </c>
      <c r="EE68" s="489">
        <f t="shared" si="272"/>
        <v>0</v>
      </c>
      <c r="EF68" s="489">
        <f t="shared" si="272"/>
        <v>0</v>
      </c>
      <c r="EG68" s="489" t="e">
        <f t="shared" si="272"/>
        <v>#REF!</v>
      </c>
      <c r="EH68" s="489">
        <f t="shared" si="272"/>
        <v>0</v>
      </c>
      <c r="EI68" s="489">
        <f t="shared" si="272"/>
        <v>0</v>
      </c>
      <c r="EJ68" s="489">
        <f t="shared" si="272"/>
        <v>0</v>
      </c>
      <c r="EK68" s="489">
        <f t="shared" si="272"/>
        <v>0</v>
      </c>
      <c r="EL68" s="489">
        <f t="shared" si="272"/>
        <v>0</v>
      </c>
      <c r="EM68" s="489">
        <f t="shared" si="272"/>
        <v>0</v>
      </c>
      <c r="EN68" s="489">
        <f t="shared" si="272"/>
        <v>0</v>
      </c>
      <c r="EO68" s="489">
        <f t="shared" si="272"/>
        <v>0</v>
      </c>
      <c r="EP68" s="489">
        <f t="shared" si="272"/>
        <v>0</v>
      </c>
    </row>
    <row r="69" spans="1:146" ht="30" hidden="1" outlineLevel="1" x14ac:dyDescent="0.25">
      <c r="A69" s="499" t="s">
        <v>2</v>
      </c>
      <c r="B69" s="500" t="s">
        <v>321</v>
      </c>
      <c r="C69" s="501"/>
      <c r="D69" s="502"/>
      <c r="E69" s="502"/>
      <c r="F69" s="502"/>
      <c r="G69" s="489">
        <f t="shared" ref="G69:G72" si="273">C69+D69-E69+F69</f>
        <v>0</v>
      </c>
      <c r="H69" s="502"/>
      <c r="I69" s="502"/>
      <c r="J69" s="502"/>
      <c r="K69" s="502"/>
      <c r="L69" s="502"/>
      <c r="M69" s="502"/>
      <c r="N69" s="496">
        <f>H69+I69-J69+K69-L69+M69</f>
        <v>0</v>
      </c>
      <c r="O69" s="502"/>
      <c r="P69" s="502"/>
      <c r="Q69" s="502"/>
      <c r="R69" s="502"/>
      <c r="S69" s="502"/>
      <c r="T69" s="502"/>
      <c r="U69" s="489">
        <f t="shared" ref="U69:U72" si="274">Q69+R69-S69+T69</f>
        <v>0</v>
      </c>
      <c r="V69" s="502"/>
      <c r="W69" s="502"/>
      <c r="X69" s="502"/>
      <c r="Y69" s="502"/>
      <c r="Z69" s="502"/>
      <c r="AA69" s="502"/>
      <c r="AB69" s="496">
        <f>V69+W69-X69+Y69-Z69+AA69</f>
        <v>0</v>
      </c>
      <c r="AC69" s="502"/>
      <c r="AD69" s="502"/>
      <c r="AF69" s="502"/>
      <c r="AG69" s="502"/>
      <c r="AH69" s="502"/>
      <c r="AI69" s="502"/>
      <c r="AJ69" s="489">
        <f t="shared" ref="AJ69:AJ72" si="275">AF69+AG69-AH69+AI69</f>
        <v>0</v>
      </c>
      <c r="AK69" s="502"/>
      <c r="AL69" s="502"/>
      <c r="AM69" s="502"/>
      <c r="AN69" s="502"/>
      <c r="AO69" s="502"/>
      <c r="AP69" s="502"/>
      <c r="AQ69" s="496">
        <f>AK69+AL69-AM69+AN69-AO69+AP69</f>
        <v>0</v>
      </c>
      <c r="AR69" s="502"/>
      <c r="AS69" s="502"/>
      <c r="AU69" s="502"/>
      <c r="AV69" s="502"/>
      <c r="AW69" s="502"/>
      <c r="AX69" s="502"/>
      <c r="AY69" s="489">
        <f t="shared" ref="AY69:AY72" si="276">AU69+AV69-AW69+AX69</f>
        <v>0</v>
      </c>
      <c r="AZ69" s="502"/>
      <c r="BA69" s="502"/>
      <c r="BB69" s="502"/>
      <c r="BC69" s="502"/>
      <c r="BD69" s="502"/>
      <c r="BE69" s="502"/>
      <c r="BF69" s="496">
        <f>AZ69+BA69-BB69+BC69-BD69+BE69</f>
        <v>0</v>
      </c>
      <c r="BG69" s="502"/>
      <c r="BH69" s="502"/>
      <c r="BJ69" s="502"/>
      <c r="BK69" s="502"/>
      <c r="BL69" s="502"/>
      <c r="BM69" s="502"/>
      <c r="BN69" s="489">
        <f t="shared" ref="BN69:BN72" si="277">BJ69+BK69-BL69+BM69</f>
        <v>0</v>
      </c>
      <c r="BO69" s="502"/>
      <c r="BP69" s="502"/>
      <c r="BQ69" s="502"/>
      <c r="BR69" s="502"/>
      <c r="BS69" s="502"/>
      <c r="BT69" s="502"/>
      <c r="BU69" s="496">
        <f>BO69+BP69-BQ69+BR69-BS69+BT69</f>
        <v>0</v>
      </c>
      <c r="BV69" s="502"/>
      <c r="BW69" s="502"/>
      <c r="BY69" s="502"/>
      <c r="BZ69" s="502"/>
      <c r="CA69" s="502"/>
      <c r="CB69" s="502"/>
      <c r="CC69" s="489">
        <f t="shared" ref="CC69:CC72" si="278">BY69+BZ69-CA69+CB69</f>
        <v>0</v>
      </c>
      <c r="CD69" s="502"/>
      <c r="CE69" s="502"/>
      <c r="CF69" s="502"/>
      <c r="CG69" s="502"/>
      <c r="CH69" s="502"/>
      <c r="CI69" s="502"/>
      <c r="CJ69" s="496">
        <f>CD69+CE69-CF69+CG69-CH69+CI69</f>
        <v>0</v>
      </c>
      <c r="CK69" s="502"/>
      <c r="CL69" s="502"/>
      <c r="CN69" s="502"/>
      <c r="CO69" s="502"/>
      <c r="CP69" s="502"/>
      <c r="CQ69" s="502"/>
      <c r="CR69" s="489">
        <f t="shared" ref="CR69:CR72" si="279">CN69+CO69-CP69+CQ69</f>
        <v>0</v>
      </c>
      <c r="CS69" s="502"/>
      <c r="CT69" s="502"/>
      <c r="CU69" s="502"/>
      <c r="CV69" s="502"/>
      <c r="CW69" s="502"/>
      <c r="CX69" s="502"/>
      <c r="CY69" s="496">
        <f>CS69+CT69-CU69+CV69-CW69+CX69</f>
        <v>0</v>
      </c>
      <c r="CZ69" s="502"/>
      <c r="DA69" s="502"/>
      <c r="DC69" s="502"/>
      <c r="DD69" s="502"/>
      <c r="DE69" s="502"/>
      <c r="DF69" s="502"/>
      <c r="DG69" s="489">
        <f t="shared" ref="DG69:DG72" si="280">DC69+DD69-DE69+DF69</f>
        <v>0</v>
      </c>
      <c r="DH69" s="502"/>
      <c r="DI69" s="502"/>
      <c r="DJ69" s="502"/>
      <c r="DK69" s="502"/>
      <c r="DL69" s="502"/>
      <c r="DM69" s="502"/>
      <c r="DN69" s="496">
        <f>DH69+DI69-DJ69+DK69-DL69+DM69</f>
        <v>0</v>
      </c>
      <c r="DO69" s="502"/>
      <c r="DP69" s="502"/>
      <c r="DQ69" s="502"/>
      <c r="DR69" s="502"/>
      <c r="DS69" s="502"/>
      <c r="DT69" s="489" t="e">
        <f>#REF!+DQ69-DR69+DS69</f>
        <v>#REF!</v>
      </c>
      <c r="DU69" s="502"/>
      <c r="DV69" s="502"/>
      <c r="DW69" s="502"/>
      <c r="DX69" s="502"/>
      <c r="DY69" s="502"/>
      <c r="DZ69" s="502"/>
      <c r="EA69" s="496">
        <f>DU69+DV69-DW69+DX69-DY69+DZ69</f>
        <v>0</v>
      </c>
      <c r="EB69" s="502"/>
      <c r="EC69" s="502"/>
      <c r="ED69" s="502"/>
      <c r="EE69" s="502"/>
      <c r="EF69" s="502"/>
      <c r="EG69" s="489" t="e">
        <f>#REF!+ED69-EE69+EF69</f>
        <v>#REF!</v>
      </c>
      <c r="EH69" s="502"/>
      <c r="EI69" s="502"/>
      <c r="EJ69" s="502"/>
      <c r="EK69" s="502"/>
      <c r="EL69" s="502"/>
      <c r="EM69" s="502"/>
      <c r="EN69" s="496">
        <f>EH69+EI69-EJ69+EK69-EL69+EM69</f>
        <v>0</v>
      </c>
      <c r="EO69" s="502"/>
      <c r="EP69" s="502"/>
    </row>
    <row r="70" spans="1:146" hidden="1" outlineLevel="1" x14ac:dyDescent="0.25">
      <c r="A70" s="499" t="s">
        <v>3</v>
      </c>
      <c r="B70" s="500" t="s">
        <v>322</v>
      </c>
      <c r="C70" s="501"/>
      <c r="D70" s="502"/>
      <c r="E70" s="502"/>
      <c r="F70" s="502"/>
      <c r="G70" s="489">
        <f t="shared" si="273"/>
        <v>0</v>
      </c>
      <c r="H70" s="502"/>
      <c r="I70" s="502"/>
      <c r="J70" s="502"/>
      <c r="K70" s="502"/>
      <c r="L70" s="502"/>
      <c r="M70" s="502"/>
      <c r="N70" s="496">
        <f>H70+I70-J70+K70-L70+M70</f>
        <v>0</v>
      </c>
      <c r="O70" s="502"/>
      <c r="P70" s="502"/>
      <c r="Q70" s="502"/>
      <c r="R70" s="502"/>
      <c r="S70" s="502"/>
      <c r="T70" s="502"/>
      <c r="U70" s="489">
        <f t="shared" si="274"/>
        <v>0</v>
      </c>
      <c r="V70" s="502"/>
      <c r="W70" s="502"/>
      <c r="X70" s="502"/>
      <c r="Y70" s="502"/>
      <c r="Z70" s="502"/>
      <c r="AA70" s="502"/>
      <c r="AB70" s="496">
        <f>V70+W70-X70+Y70-Z70+AA70</f>
        <v>0</v>
      </c>
      <c r="AC70" s="502"/>
      <c r="AD70" s="502"/>
      <c r="AF70" s="502"/>
      <c r="AG70" s="502"/>
      <c r="AH70" s="502"/>
      <c r="AI70" s="502"/>
      <c r="AJ70" s="489">
        <f t="shared" si="275"/>
        <v>0</v>
      </c>
      <c r="AK70" s="502"/>
      <c r="AL70" s="502"/>
      <c r="AM70" s="502"/>
      <c r="AN70" s="502"/>
      <c r="AO70" s="502"/>
      <c r="AP70" s="502"/>
      <c r="AQ70" s="496">
        <f>AK70+AL70-AM70+AN70-AO70+AP70</f>
        <v>0</v>
      </c>
      <c r="AR70" s="502"/>
      <c r="AS70" s="502"/>
      <c r="AU70" s="502"/>
      <c r="AV70" s="502"/>
      <c r="AW70" s="502"/>
      <c r="AX70" s="502"/>
      <c r="AY70" s="489">
        <f t="shared" si="276"/>
        <v>0</v>
      </c>
      <c r="AZ70" s="502"/>
      <c r="BA70" s="502"/>
      <c r="BB70" s="502"/>
      <c r="BC70" s="502"/>
      <c r="BD70" s="502"/>
      <c r="BE70" s="502"/>
      <c r="BF70" s="496">
        <f>AZ70+BA70-BB70+BC70-BD70+BE70</f>
        <v>0</v>
      </c>
      <c r="BG70" s="502"/>
      <c r="BH70" s="502"/>
      <c r="BJ70" s="502"/>
      <c r="BK70" s="502"/>
      <c r="BL70" s="502"/>
      <c r="BM70" s="502"/>
      <c r="BN70" s="489">
        <f t="shared" si="277"/>
        <v>0</v>
      </c>
      <c r="BO70" s="502"/>
      <c r="BP70" s="502"/>
      <c r="BQ70" s="502"/>
      <c r="BR70" s="502"/>
      <c r="BS70" s="502"/>
      <c r="BT70" s="502"/>
      <c r="BU70" s="496">
        <f>BO70+BP70-BQ70+BR70-BS70+BT70</f>
        <v>0</v>
      </c>
      <c r="BV70" s="502"/>
      <c r="BW70" s="502"/>
      <c r="BY70" s="502"/>
      <c r="BZ70" s="502"/>
      <c r="CA70" s="502"/>
      <c r="CB70" s="502"/>
      <c r="CC70" s="489">
        <f t="shared" si="278"/>
        <v>0</v>
      </c>
      <c r="CD70" s="502"/>
      <c r="CE70" s="502"/>
      <c r="CF70" s="502"/>
      <c r="CG70" s="502"/>
      <c r="CH70" s="502"/>
      <c r="CI70" s="502"/>
      <c r="CJ70" s="496">
        <f>CD70+CE70-CF70+CG70-CH70+CI70</f>
        <v>0</v>
      </c>
      <c r="CK70" s="502"/>
      <c r="CL70" s="502"/>
      <c r="CN70" s="502"/>
      <c r="CO70" s="502"/>
      <c r="CP70" s="502"/>
      <c r="CQ70" s="502"/>
      <c r="CR70" s="489">
        <f t="shared" si="279"/>
        <v>0</v>
      </c>
      <c r="CS70" s="502"/>
      <c r="CT70" s="502"/>
      <c r="CU70" s="502"/>
      <c r="CV70" s="502"/>
      <c r="CW70" s="502"/>
      <c r="CX70" s="502"/>
      <c r="CY70" s="496">
        <f>CS70+CT70-CU70+CV70-CW70+CX70</f>
        <v>0</v>
      </c>
      <c r="CZ70" s="502"/>
      <c r="DA70" s="502"/>
      <c r="DC70" s="502"/>
      <c r="DD70" s="502"/>
      <c r="DE70" s="502"/>
      <c r="DF70" s="502"/>
      <c r="DG70" s="489">
        <f t="shared" si="280"/>
        <v>0</v>
      </c>
      <c r="DH70" s="502"/>
      <c r="DI70" s="502"/>
      <c r="DJ70" s="502"/>
      <c r="DK70" s="502"/>
      <c r="DL70" s="502"/>
      <c r="DM70" s="502"/>
      <c r="DN70" s="496">
        <f>DH70+DI70-DJ70+DK70-DL70+DM70</f>
        <v>0</v>
      </c>
      <c r="DO70" s="502"/>
      <c r="DP70" s="502"/>
      <c r="DQ70" s="502"/>
      <c r="DR70" s="502"/>
      <c r="DS70" s="502"/>
      <c r="DT70" s="489" t="e">
        <f>#REF!+DQ70-DR70+DS70</f>
        <v>#REF!</v>
      </c>
      <c r="DU70" s="502"/>
      <c r="DV70" s="502"/>
      <c r="DW70" s="502"/>
      <c r="DX70" s="502"/>
      <c r="DY70" s="502"/>
      <c r="DZ70" s="502"/>
      <c r="EA70" s="496">
        <f>DU70+DV70-DW70+DX70-DY70+DZ70</f>
        <v>0</v>
      </c>
      <c r="EB70" s="502"/>
      <c r="EC70" s="502"/>
      <c r="ED70" s="502"/>
      <c r="EE70" s="502"/>
      <c r="EF70" s="502"/>
      <c r="EG70" s="489" t="e">
        <f>#REF!+ED70-EE70+EF70</f>
        <v>#REF!</v>
      </c>
      <c r="EH70" s="502"/>
      <c r="EI70" s="502"/>
      <c r="EJ70" s="502"/>
      <c r="EK70" s="502"/>
      <c r="EL70" s="502"/>
      <c r="EM70" s="502"/>
      <c r="EN70" s="496">
        <f>EH70+EI70-EJ70+EK70-EL70+EM70</f>
        <v>0</v>
      </c>
      <c r="EO70" s="502"/>
      <c r="EP70" s="502"/>
    </row>
    <row r="71" spans="1:146" hidden="1" outlineLevel="1" x14ac:dyDescent="0.25">
      <c r="A71" s="499" t="s">
        <v>4</v>
      </c>
      <c r="B71" s="500" t="s">
        <v>323</v>
      </c>
      <c r="C71" s="501"/>
      <c r="D71" s="502"/>
      <c r="E71" s="502"/>
      <c r="F71" s="502"/>
      <c r="G71" s="489">
        <f t="shared" si="273"/>
        <v>0</v>
      </c>
      <c r="H71" s="502"/>
      <c r="I71" s="502"/>
      <c r="J71" s="502"/>
      <c r="K71" s="502"/>
      <c r="L71" s="502"/>
      <c r="M71" s="502"/>
      <c r="N71" s="496">
        <f>H71+I71-J71+K71-L71+M71</f>
        <v>0</v>
      </c>
      <c r="O71" s="502"/>
      <c r="P71" s="502"/>
      <c r="Q71" s="502"/>
      <c r="R71" s="502"/>
      <c r="S71" s="502"/>
      <c r="T71" s="502"/>
      <c r="U71" s="489">
        <f t="shared" si="274"/>
        <v>0</v>
      </c>
      <c r="V71" s="502"/>
      <c r="W71" s="502"/>
      <c r="X71" s="502"/>
      <c r="Y71" s="502"/>
      <c r="Z71" s="502"/>
      <c r="AA71" s="502"/>
      <c r="AB71" s="496">
        <f>V71+W71-X71+Y71-Z71+AA71</f>
        <v>0</v>
      </c>
      <c r="AC71" s="502"/>
      <c r="AD71" s="502"/>
      <c r="AF71" s="502"/>
      <c r="AG71" s="502"/>
      <c r="AH71" s="502"/>
      <c r="AI71" s="502"/>
      <c r="AJ71" s="489">
        <f t="shared" si="275"/>
        <v>0</v>
      </c>
      <c r="AK71" s="502"/>
      <c r="AL71" s="502"/>
      <c r="AM71" s="502"/>
      <c r="AN71" s="502"/>
      <c r="AO71" s="502"/>
      <c r="AP71" s="502"/>
      <c r="AQ71" s="496">
        <f>AK71+AL71-AM71+AN71-AO71+AP71</f>
        <v>0</v>
      </c>
      <c r="AR71" s="502"/>
      <c r="AS71" s="502"/>
      <c r="AU71" s="502"/>
      <c r="AV71" s="502"/>
      <c r="AW71" s="502"/>
      <c r="AX71" s="502"/>
      <c r="AY71" s="489">
        <f t="shared" si="276"/>
        <v>0</v>
      </c>
      <c r="AZ71" s="502"/>
      <c r="BA71" s="502"/>
      <c r="BB71" s="502"/>
      <c r="BC71" s="502"/>
      <c r="BD71" s="502"/>
      <c r="BE71" s="502"/>
      <c r="BF71" s="496">
        <f>AZ71+BA71-BB71+BC71-BD71+BE71</f>
        <v>0</v>
      </c>
      <c r="BG71" s="502"/>
      <c r="BH71" s="502"/>
      <c r="BJ71" s="502"/>
      <c r="BK71" s="502"/>
      <c r="BL71" s="502"/>
      <c r="BM71" s="502"/>
      <c r="BN71" s="489">
        <f t="shared" si="277"/>
        <v>0</v>
      </c>
      <c r="BO71" s="502"/>
      <c r="BP71" s="502"/>
      <c r="BQ71" s="502"/>
      <c r="BR71" s="502"/>
      <c r="BS71" s="502"/>
      <c r="BT71" s="502"/>
      <c r="BU71" s="496">
        <f>BO71+BP71-BQ71+BR71-BS71+BT71</f>
        <v>0</v>
      </c>
      <c r="BV71" s="502"/>
      <c r="BW71" s="502"/>
      <c r="BY71" s="502"/>
      <c r="BZ71" s="502"/>
      <c r="CA71" s="502"/>
      <c r="CB71" s="502"/>
      <c r="CC71" s="489">
        <f t="shared" si="278"/>
        <v>0</v>
      </c>
      <c r="CD71" s="502"/>
      <c r="CE71" s="502"/>
      <c r="CF71" s="502"/>
      <c r="CG71" s="502"/>
      <c r="CH71" s="502"/>
      <c r="CI71" s="502"/>
      <c r="CJ71" s="496">
        <f>CD71+CE71-CF71+CG71-CH71+CI71</f>
        <v>0</v>
      </c>
      <c r="CK71" s="502"/>
      <c r="CL71" s="502"/>
      <c r="CN71" s="502"/>
      <c r="CO71" s="502"/>
      <c r="CP71" s="502"/>
      <c r="CQ71" s="502"/>
      <c r="CR71" s="489">
        <f t="shared" si="279"/>
        <v>0</v>
      </c>
      <c r="CS71" s="502"/>
      <c r="CT71" s="502"/>
      <c r="CU71" s="502"/>
      <c r="CV71" s="502"/>
      <c r="CW71" s="502"/>
      <c r="CX71" s="502"/>
      <c r="CY71" s="496">
        <f>CS71+CT71-CU71+CV71-CW71+CX71</f>
        <v>0</v>
      </c>
      <c r="CZ71" s="502"/>
      <c r="DA71" s="502"/>
      <c r="DC71" s="502"/>
      <c r="DD71" s="502"/>
      <c r="DE71" s="502"/>
      <c r="DF71" s="502"/>
      <c r="DG71" s="489">
        <f t="shared" si="280"/>
        <v>0</v>
      </c>
      <c r="DH71" s="502"/>
      <c r="DI71" s="502"/>
      <c r="DJ71" s="502"/>
      <c r="DK71" s="502"/>
      <c r="DL71" s="502"/>
      <c r="DM71" s="502"/>
      <c r="DN71" s="496">
        <f>DH71+DI71-DJ71+DK71-DL71+DM71</f>
        <v>0</v>
      </c>
      <c r="DO71" s="502"/>
      <c r="DP71" s="502"/>
      <c r="DQ71" s="502"/>
      <c r="DR71" s="502"/>
      <c r="DS71" s="502"/>
      <c r="DT71" s="489" t="e">
        <f>#REF!+DQ71-DR71+DS71</f>
        <v>#REF!</v>
      </c>
      <c r="DU71" s="502"/>
      <c r="DV71" s="502"/>
      <c r="DW71" s="502"/>
      <c r="DX71" s="502"/>
      <c r="DY71" s="502"/>
      <c r="DZ71" s="502"/>
      <c r="EA71" s="496">
        <f>DU71+DV71-DW71+DX71-DY71+DZ71</f>
        <v>0</v>
      </c>
      <c r="EB71" s="502"/>
      <c r="EC71" s="502"/>
      <c r="ED71" s="502"/>
      <c r="EE71" s="502"/>
      <c r="EF71" s="502"/>
      <c r="EG71" s="489" t="e">
        <f>#REF!+ED71-EE71+EF71</f>
        <v>#REF!</v>
      </c>
      <c r="EH71" s="502"/>
      <c r="EI71" s="502"/>
      <c r="EJ71" s="502"/>
      <c r="EK71" s="502"/>
      <c r="EL71" s="502"/>
      <c r="EM71" s="502"/>
      <c r="EN71" s="496">
        <f>EH71+EI71-EJ71+EK71-EL71+EM71</f>
        <v>0</v>
      </c>
      <c r="EO71" s="502"/>
      <c r="EP71" s="502"/>
    </row>
    <row r="72" spans="1:146" hidden="1" outlineLevel="1" x14ac:dyDescent="0.25">
      <c r="A72" s="499" t="s">
        <v>11</v>
      </c>
      <c r="B72" s="500" t="s">
        <v>324</v>
      </c>
      <c r="C72" s="501"/>
      <c r="D72" s="502"/>
      <c r="E72" s="502"/>
      <c r="F72" s="502"/>
      <c r="G72" s="489">
        <f t="shared" si="273"/>
        <v>0</v>
      </c>
      <c r="H72" s="502"/>
      <c r="I72" s="502"/>
      <c r="J72" s="502"/>
      <c r="K72" s="502"/>
      <c r="L72" s="502"/>
      <c r="M72" s="502"/>
      <c r="N72" s="496">
        <f>H72+I72-J72+K72-L72+M72</f>
        <v>0</v>
      </c>
      <c r="O72" s="502"/>
      <c r="P72" s="502"/>
      <c r="Q72" s="502"/>
      <c r="R72" s="502"/>
      <c r="S72" s="502"/>
      <c r="T72" s="502"/>
      <c r="U72" s="489">
        <f t="shared" si="274"/>
        <v>0</v>
      </c>
      <c r="V72" s="502"/>
      <c r="W72" s="502"/>
      <c r="X72" s="502"/>
      <c r="Y72" s="502"/>
      <c r="Z72" s="502"/>
      <c r="AA72" s="502"/>
      <c r="AB72" s="496">
        <f>V72+W72-X72+Y72-Z72+AA72</f>
        <v>0</v>
      </c>
      <c r="AC72" s="502"/>
      <c r="AD72" s="502"/>
      <c r="AF72" s="502"/>
      <c r="AG72" s="502"/>
      <c r="AH72" s="502"/>
      <c r="AI72" s="502"/>
      <c r="AJ72" s="489">
        <f t="shared" si="275"/>
        <v>0</v>
      </c>
      <c r="AK72" s="502"/>
      <c r="AL72" s="502"/>
      <c r="AM72" s="502"/>
      <c r="AN72" s="502"/>
      <c r="AO72" s="502"/>
      <c r="AP72" s="502"/>
      <c r="AQ72" s="496">
        <f>AK72+AL72-AM72+AN72-AO72+AP72</f>
        <v>0</v>
      </c>
      <c r="AR72" s="502"/>
      <c r="AS72" s="502"/>
      <c r="AU72" s="502"/>
      <c r="AV72" s="502"/>
      <c r="AW72" s="502"/>
      <c r="AX72" s="502"/>
      <c r="AY72" s="489">
        <f t="shared" si="276"/>
        <v>0</v>
      </c>
      <c r="AZ72" s="502"/>
      <c r="BA72" s="502"/>
      <c r="BB72" s="502"/>
      <c r="BC72" s="502"/>
      <c r="BD72" s="502"/>
      <c r="BE72" s="502"/>
      <c r="BF72" s="496">
        <f>AZ72+BA72-BB72+BC72-BD72+BE72</f>
        <v>0</v>
      </c>
      <c r="BG72" s="502"/>
      <c r="BH72" s="502"/>
      <c r="BJ72" s="502"/>
      <c r="BK72" s="502"/>
      <c r="BL72" s="502"/>
      <c r="BM72" s="502"/>
      <c r="BN72" s="489">
        <f t="shared" si="277"/>
        <v>0</v>
      </c>
      <c r="BO72" s="502"/>
      <c r="BP72" s="502"/>
      <c r="BQ72" s="502"/>
      <c r="BR72" s="502"/>
      <c r="BS72" s="502"/>
      <c r="BT72" s="502"/>
      <c r="BU72" s="496">
        <f>BO72+BP72-BQ72+BR72-BS72+BT72</f>
        <v>0</v>
      </c>
      <c r="BV72" s="502"/>
      <c r="BW72" s="502"/>
      <c r="BY72" s="502"/>
      <c r="BZ72" s="502"/>
      <c r="CA72" s="502"/>
      <c r="CB72" s="502"/>
      <c r="CC72" s="489">
        <f t="shared" si="278"/>
        <v>0</v>
      </c>
      <c r="CD72" s="502"/>
      <c r="CE72" s="502"/>
      <c r="CF72" s="502"/>
      <c r="CG72" s="502"/>
      <c r="CH72" s="502"/>
      <c r="CI72" s="502"/>
      <c r="CJ72" s="496">
        <f>CD72+CE72-CF72+CG72-CH72+CI72</f>
        <v>0</v>
      </c>
      <c r="CK72" s="502"/>
      <c r="CL72" s="502"/>
      <c r="CN72" s="502"/>
      <c r="CO72" s="502"/>
      <c r="CP72" s="502"/>
      <c r="CQ72" s="502"/>
      <c r="CR72" s="489">
        <f t="shared" si="279"/>
        <v>0</v>
      </c>
      <c r="CS72" s="502"/>
      <c r="CT72" s="502"/>
      <c r="CU72" s="502"/>
      <c r="CV72" s="502"/>
      <c r="CW72" s="502"/>
      <c r="CX72" s="502"/>
      <c r="CY72" s="496">
        <f>CS72+CT72-CU72+CV72-CW72+CX72</f>
        <v>0</v>
      </c>
      <c r="CZ72" s="502"/>
      <c r="DA72" s="502"/>
      <c r="DC72" s="502"/>
      <c r="DD72" s="502"/>
      <c r="DE72" s="502"/>
      <c r="DF72" s="502"/>
      <c r="DG72" s="489">
        <f t="shared" si="280"/>
        <v>0</v>
      </c>
      <c r="DH72" s="502"/>
      <c r="DI72" s="502"/>
      <c r="DJ72" s="502"/>
      <c r="DK72" s="502"/>
      <c r="DL72" s="502"/>
      <c r="DM72" s="502"/>
      <c r="DN72" s="496">
        <f>DH72+DI72-DJ72+DK72-DL72+DM72</f>
        <v>0</v>
      </c>
      <c r="DO72" s="502"/>
      <c r="DP72" s="502"/>
      <c r="DQ72" s="502"/>
      <c r="DR72" s="502"/>
      <c r="DS72" s="502"/>
      <c r="DT72" s="489" t="e">
        <f>#REF!+DQ72-DR72+DS72</f>
        <v>#REF!</v>
      </c>
      <c r="DU72" s="502"/>
      <c r="DV72" s="502"/>
      <c r="DW72" s="502"/>
      <c r="DX72" s="502"/>
      <c r="DY72" s="502"/>
      <c r="DZ72" s="502"/>
      <c r="EA72" s="496">
        <f>DU72+DV72-DW72+DX72-DY72+DZ72</f>
        <v>0</v>
      </c>
      <c r="EB72" s="502"/>
      <c r="EC72" s="502"/>
      <c r="ED72" s="502"/>
      <c r="EE72" s="502"/>
      <c r="EF72" s="502"/>
      <c r="EG72" s="489" t="e">
        <f>#REF!+ED72-EE72+EF72</f>
        <v>#REF!</v>
      </c>
      <c r="EH72" s="502"/>
      <c r="EI72" s="502"/>
      <c r="EJ72" s="502"/>
      <c r="EK72" s="502"/>
      <c r="EL72" s="502"/>
      <c r="EM72" s="502"/>
      <c r="EN72" s="496">
        <f>EH72+EI72-EJ72+EK72-EL72+EM72</f>
        <v>0</v>
      </c>
      <c r="EO72" s="502"/>
      <c r="EP72" s="502"/>
    </row>
    <row r="73" spans="1:146" ht="30" hidden="1" outlineLevel="1" x14ac:dyDescent="0.25">
      <c r="A73" s="487" t="s">
        <v>243</v>
      </c>
      <c r="B73" s="488" t="s">
        <v>325</v>
      </c>
      <c r="C73" s="489">
        <f t="shared" ref="C73:AC73" si="281">SUM(C74:C79)</f>
        <v>0</v>
      </c>
      <c r="D73" s="489">
        <f t="shared" si="281"/>
        <v>0</v>
      </c>
      <c r="E73" s="489">
        <f t="shared" si="281"/>
        <v>0</v>
      </c>
      <c r="F73" s="489">
        <f t="shared" si="281"/>
        <v>0</v>
      </c>
      <c r="G73" s="489">
        <f t="shared" si="281"/>
        <v>0</v>
      </c>
      <c r="H73" s="489">
        <f t="shared" si="281"/>
        <v>0</v>
      </c>
      <c r="I73" s="489">
        <f t="shared" si="281"/>
        <v>0</v>
      </c>
      <c r="J73" s="489">
        <f t="shared" si="281"/>
        <v>0</v>
      </c>
      <c r="K73" s="489">
        <f t="shared" si="281"/>
        <v>0</v>
      </c>
      <c r="L73" s="489">
        <f t="shared" si="281"/>
        <v>0</v>
      </c>
      <c r="M73" s="489">
        <f t="shared" si="281"/>
        <v>0</v>
      </c>
      <c r="N73" s="489">
        <f t="shared" si="281"/>
        <v>0</v>
      </c>
      <c r="O73" s="489">
        <f t="shared" si="281"/>
        <v>0</v>
      </c>
      <c r="P73" s="489">
        <f t="shared" si="281"/>
        <v>0</v>
      </c>
      <c r="Q73" s="489">
        <f t="shared" si="281"/>
        <v>0</v>
      </c>
      <c r="R73" s="489">
        <f t="shared" si="281"/>
        <v>0</v>
      </c>
      <c r="S73" s="489">
        <f t="shared" si="281"/>
        <v>0</v>
      </c>
      <c r="T73" s="489">
        <f t="shared" si="281"/>
        <v>0</v>
      </c>
      <c r="U73" s="489">
        <f t="shared" si="281"/>
        <v>0</v>
      </c>
      <c r="V73" s="489">
        <f t="shared" si="281"/>
        <v>0</v>
      </c>
      <c r="W73" s="489">
        <f t="shared" si="281"/>
        <v>0</v>
      </c>
      <c r="X73" s="489">
        <f t="shared" si="281"/>
        <v>0</v>
      </c>
      <c r="Y73" s="489">
        <f t="shared" si="281"/>
        <v>0</v>
      </c>
      <c r="Z73" s="489">
        <f t="shared" si="281"/>
        <v>0</v>
      </c>
      <c r="AA73" s="489">
        <f t="shared" si="281"/>
        <v>0</v>
      </c>
      <c r="AB73" s="489">
        <f t="shared" si="281"/>
        <v>0</v>
      </c>
      <c r="AC73" s="489">
        <f t="shared" si="281"/>
        <v>0</v>
      </c>
      <c r="AD73" s="489">
        <f>SUM(AD74:AD79)</f>
        <v>0</v>
      </c>
      <c r="AF73" s="489">
        <f t="shared" ref="AF73:AR73" si="282">SUM(AF74:AF79)</f>
        <v>0</v>
      </c>
      <c r="AG73" s="489">
        <f t="shared" si="282"/>
        <v>0</v>
      </c>
      <c r="AH73" s="489">
        <f t="shared" si="282"/>
        <v>0</v>
      </c>
      <c r="AI73" s="489">
        <f t="shared" si="282"/>
        <v>0</v>
      </c>
      <c r="AJ73" s="489">
        <f t="shared" si="282"/>
        <v>0</v>
      </c>
      <c r="AK73" s="489">
        <f t="shared" si="282"/>
        <v>0</v>
      </c>
      <c r="AL73" s="489">
        <f t="shared" si="282"/>
        <v>0</v>
      </c>
      <c r="AM73" s="489">
        <f t="shared" si="282"/>
        <v>0</v>
      </c>
      <c r="AN73" s="489">
        <f t="shared" si="282"/>
        <v>0</v>
      </c>
      <c r="AO73" s="489">
        <f t="shared" si="282"/>
        <v>0</v>
      </c>
      <c r="AP73" s="489">
        <f t="shared" si="282"/>
        <v>0</v>
      </c>
      <c r="AQ73" s="489">
        <f t="shared" si="282"/>
        <v>0</v>
      </c>
      <c r="AR73" s="489">
        <f t="shared" si="282"/>
        <v>0</v>
      </c>
      <c r="AS73" s="489">
        <f>SUM(AS74:AS79)</f>
        <v>0</v>
      </c>
      <c r="AU73" s="489">
        <f t="shared" ref="AU73:BG73" si="283">SUM(AU74:AU79)</f>
        <v>0</v>
      </c>
      <c r="AV73" s="489">
        <f t="shared" si="283"/>
        <v>0</v>
      </c>
      <c r="AW73" s="489">
        <f t="shared" si="283"/>
        <v>0</v>
      </c>
      <c r="AX73" s="489">
        <f t="shared" si="283"/>
        <v>0</v>
      </c>
      <c r="AY73" s="489">
        <f t="shared" si="283"/>
        <v>0</v>
      </c>
      <c r="AZ73" s="489">
        <f t="shared" si="283"/>
        <v>0</v>
      </c>
      <c r="BA73" s="489">
        <f t="shared" si="283"/>
        <v>0</v>
      </c>
      <c r="BB73" s="489">
        <f t="shared" si="283"/>
        <v>0</v>
      </c>
      <c r="BC73" s="489">
        <f t="shared" si="283"/>
        <v>0</v>
      </c>
      <c r="BD73" s="489">
        <f t="shared" si="283"/>
        <v>0</v>
      </c>
      <c r="BE73" s="489">
        <f t="shared" si="283"/>
        <v>0</v>
      </c>
      <c r="BF73" s="489">
        <f t="shared" si="283"/>
        <v>0</v>
      </c>
      <c r="BG73" s="489">
        <f t="shared" si="283"/>
        <v>0</v>
      </c>
      <c r="BH73" s="489">
        <f>SUM(BH74:BH79)</f>
        <v>0</v>
      </c>
      <c r="BJ73" s="489">
        <f t="shared" ref="BJ73:BV73" si="284">SUM(BJ74:BJ79)</f>
        <v>0</v>
      </c>
      <c r="BK73" s="489">
        <f t="shared" si="284"/>
        <v>0</v>
      </c>
      <c r="BL73" s="489">
        <f t="shared" si="284"/>
        <v>0</v>
      </c>
      <c r="BM73" s="489">
        <f t="shared" si="284"/>
        <v>0</v>
      </c>
      <c r="BN73" s="489">
        <f t="shared" si="284"/>
        <v>0</v>
      </c>
      <c r="BO73" s="489">
        <f t="shared" si="284"/>
        <v>0</v>
      </c>
      <c r="BP73" s="489">
        <f t="shared" si="284"/>
        <v>0</v>
      </c>
      <c r="BQ73" s="489">
        <f t="shared" si="284"/>
        <v>0</v>
      </c>
      <c r="BR73" s="489">
        <f t="shared" si="284"/>
        <v>0</v>
      </c>
      <c r="BS73" s="489">
        <f t="shared" si="284"/>
        <v>0</v>
      </c>
      <c r="BT73" s="489">
        <f t="shared" si="284"/>
        <v>0</v>
      </c>
      <c r="BU73" s="489">
        <f t="shared" si="284"/>
        <v>0</v>
      </c>
      <c r="BV73" s="489">
        <f t="shared" si="284"/>
        <v>0</v>
      </c>
      <c r="BW73" s="489">
        <f>SUM(BW74:BW79)</f>
        <v>0</v>
      </c>
      <c r="BY73" s="489">
        <f t="shared" ref="BY73:CK73" si="285">SUM(BY74:BY79)</f>
        <v>0</v>
      </c>
      <c r="BZ73" s="489">
        <f t="shared" si="285"/>
        <v>0</v>
      </c>
      <c r="CA73" s="489">
        <f t="shared" si="285"/>
        <v>0</v>
      </c>
      <c r="CB73" s="489">
        <f t="shared" si="285"/>
        <v>0</v>
      </c>
      <c r="CC73" s="489">
        <f t="shared" si="285"/>
        <v>0</v>
      </c>
      <c r="CD73" s="489">
        <f t="shared" si="285"/>
        <v>0</v>
      </c>
      <c r="CE73" s="489">
        <f t="shared" si="285"/>
        <v>0</v>
      </c>
      <c r="CF73" s="489">
        <f t="shared" si="285"/>
        <v>0</v>
      </c>
      <c r="CG73" s="489">
        <f t="shared" si="285"/>
        <v>0</v>
      </c>
      <c r="CH73" s="489">
        <f t="shared" si="285"/>
        <v>0</v>
      </c>
      <c r="CI73" s="489">
        <f t="shared" si="285"/>
        <v>0</v>
      </c>
      <c r="CJ73" s="489">
        <f t="shared" si="285"/>
        <v>0</v>
      </c>
      <c r="CK73" s="489">
        <f t="shared" si="285"/>
        <v>0</v>
      </c>
      <c r="CL73" s="489">
        <f>SUM(CL74:CL79)</f>
        <v>0</v>
      </c>
      <c r="CN73" s="489">
        <f t="shared" ref="CN73:CZ73" si="286">SUM(CN74:CN79)</f>
        <v>0</v>
      </c>
      <c r="CO73" s="489">
        <f t="shared" si="286"/>
        <v>0</v>
      </c>
      <c r="CP73" s="489">
        <f t="shared" si="286"/>
        <v>0</v>
      </c>
      <c r="CQ73" s="489">
        <f t="shared" si="286"/>
        <v>0</v>
      </c>
      <c r="CR73" s="489">
        <f t="shared" si="286"/>
        <v>0</v>
      </c>
      <c r="CS73" s="489">
        <f t="shared" si="286"/>
        <v>0</v>
      </c>
      <c r="CT73" s="489">
        <f t="shared" si="286"/>
        <v>0</v>
      </c>
      <c r="CU73" s="489">
        <f t="shared" si="286"/>
        <v>0</v>
      </c>
      <c r="CV73" s="489">
        <f t="shared" si="286"/>
        <v>0</v>
      </c>
      <c r="CW73" s="489">
        <f t="shared" si="286"/>
        <v>0</v>
      </c>
      <c r="CX73" s="489">
        <f t="shared" si="286"/>
        <v>0</v>
      </c>
      <c r="CY73" s="489">
        <f t="shared" si="286"/>
        <v>0</v>
      </c>
      <c r="CZ73" s="489">
        <f t="shared" si="286"/>
        <v>0</v>
      </c>
      <c r="DA73" s="489">
        <f>SUM(DA74:DA79)</f>
        <v>0</v>
      </c>
      <c r="DC73" s="489">
        <f t="shared" ref="DC73:DO73" si="287">SUM(DC74:DC79)</f>
        <v>0</v>
      </c>
      <c r="DD73" s="489">
        <f t="shared" si="287"/>
        <v>0</v>
      </c>
      <c r="DE73" s="489">
        <f t="shared" si="287"/>
        <v>0</v>
      </c>
      <c r="DF73" s="489">
        <f t="shared" si="287"/>
        <v>0</v>
      </c>
      <c r="DG73" s="489">
        <f t="shared" si="287"/>
        <v>0</v>
      </c>
      <c r="DH73" s="489">
        <f t="shared" si="287"/>
        <v>0</v>
      </c>
      <c r="DI73" s="489">
        <f t="shared" si="287"/>
        <v>0</v>
      </c>
      <c r="DJ73" s="489">
        <f t="shared" si="287"/>
        <v>0</v>
      </c>
      <c r="DK73" s="489">
        <f t="shared" si="287"/>
        <v>0</v>
      </c>
      <c r="DL73" s="489">
        <f t="shared" si="287"/>
        <v>0</v>
      </c>
      <c r="DM73" s="489">
        <f t="shared" si="287"/>
        <v>0</v>
      </c>
      <c r="DN73" s="489">
        <f t="shared" si="287"/>
        <v>0</v>
      </c>
      <c r="DO73" s="489">
        <f t="shared" si="287"/>
        <v>0</v>
      </c>
      <c r="DP73" s="489">
        <f>SUM(DP74:DP79)</f>
        <v>0</v>
      </c>
      <c r="DQ73" s="489">
        <f t="shared" ref="DQ73:EB73" si="288">SUM(DQ74:DQ79)</f>
        <v>0</v>
      </c>
      <c r="DR73" s="489">
        <f t="shared" si="288"/>
        <v>0</v>
      </c>
      <c r="DS73" s="489">
        <f t="shared" si="288"/>
        <v>0</v>
      </c>
      <c r="DT73" s="489" t="e">
        <f t="shared" si="288"/>
        <v>#REF!</v>
      </c>
      <c r="DU73" s="489">
        <f t="shared" si="288"/>
        <v>0</v>
      </c>
      <c r="DV73" s="489">
        <f t="shared" si="288"/>
        <v>0</v>
      </c>
      <c r="DW73" s="489">
        <f t="shared" si="288"/>
        <v>0</v>
      </c>
      <c r="DX73" s="489">
        <f t="shared" si="288"/>
        <v>0</v>
      </c>
      <c r="DY73" s="489">
        <f t="shared" si="288"/>
        <v>0</v>
      </c>
      <c r="DZ73" s="489">
        <f t="shared" si="288"/>
        <v>0</v>
      </c>
      <c r="EA73" s="489">
        <f t="shared" si="288"/>
        <v>0</v>
      </c>
      <c r="EB73" s="489">
        <f t="shared" si="288"/>
        <v>0</v>
      </c>
      <c r="EC73" s="489">
        <f>SUM(EC74:EC79)</f>
        <v>0</v>
      </c>
      <c r="ED73" s="489">
        <f t="shared" ref="ED73:EO73" si="289">SUM(ED74:ED79)</f>
        <v>0</v>
      </c>
      <c r="EE73" s="489">
        <f t="shared" si="289"/>
        <v>0</v>
      </c>
      <c r="EF73" s="489">
        <f t="shared" si="289"/>
        <v>0</v>
      </c>
      <c r="EG73" s="489" t="e">
        <f t="shared" si="289"/>
        <v>#REF!</v>
      </c>
      <c r="EH73" s="489">
        <f t="shared" si="289"/>
        <v>0</v>
      </c>
      <c r="EI73" s="489">
        <f t="shared" si="289"/>
        <v>0</v>
      </c>
      <c r="EJ73" s="489">
        <f t="shared" si="289"/>
        <v>0</v>
      </c>
      <c r="EK73" s="489">
        <f t="shared" si="289"/>
        <v>0</v>
      </c>
      <c r="EL73" s="489">
        <f t="shared" si="289"/>
        <v>0</v>
      </c>
      <c r="EM73" s="489">
        <f t="shared" si="289"/>
        <v>0</v>
      </c>
      <c r="EN73" s="489">
        <f t="shared" si="289"/>
        <v>0</v>
      </c>
      <c r="EO73" s="489">
        <f t="shared" si="289"/>
        <v>0</v>
      </c>
      <c r="EP73" s="489">
        <f>SUM(EP74:EP79)</f>
        <v>0</v>
      </c>
    </row>
    <row r="74" spans="1:146" hidden="1" outlineLevel="1" x14ac:dyDescent="0.25">
      <c r="A74" s="499" t="s">
        <v>2</v>
      </c>
      <c r="B74" s="500" t="s">
        <v>326</v>
      </c>
      <c r="C74" s="501"/>
      <c r="D74" s="502"/>
      <c r="E74" s="502"/>
      <c r="F74" s="502"/>
      <c r="G74" s="489">
        <f t="shared" ref="G74:G79" si="290">C74+D74-E74+F74</f>
        <v>0</v>
      </c>
      <c r="H74" s="502"/>
      <c r="I74" s="502"/>
      <c r="J74" s="502"/>
      <c r="K74" s="502"/>
      <c r="L74" s="502"/>
      <c r="M74" s="502"/>
      <c r="N74" s="496">
        <f t="shared" ref="N74:N79" si="291">H74+I74-J74+K74-L74+M74</f>
        <v>0</v>
      </c>
      <c r="O74" s="502"/>
      <c r="P74" s="502"/>
      <c r="Q74" s="502"/>
      <c r="R74" s="502"/>
      <c r="S74" s="502"/>
      <c r="T74" s="502"/>
      <c r="U74" s="489">
        <f t="shared" ref="U74:U79" si="292">Q74+R74-S74+T74</f>
        <v>0</v>
      </c>
      <c r="V74" s="502"/>
      <c r="W74" s="502"/>
      <c r="X74" s="502"/>
      <c r="Y74" s="502"/>
      <c r="Z74" s="502"/>
      <c r="AA74" s="502"/>
      <c r="AB74" s="496">
        <f t="shared" ref="AB74:AB79" si="293">V74+W74-X74+Y74-Z74+AA74</f>
        <v>0</v>
      </c>
      <c r="AC74" s="502"/>
      <c r="AD74" s="502"/>
      <c r="AF74" s="502"/>
      <c r="AG74" s="502"/>
      <c r="AH74" s="502"/>
      <c r="AI74" s="502"/>
      <c r="AJ74" s="489">
        <f t="shared" ref="AJ74:AJ79" si="294">AF74+AG74-AH74+AI74</f>
        <v>0</v>
      </c>
      <c r="AK74" s="502"/>
      <c r="AL74" s="502"/>
      <c r="AM74" s="502"/>
      <c r="AN74" s="502"/>
      <c r="AO74" s="502"/>
      <c r="AP74" s="502"/>
      <c r="AQ74" s="496">
        <f t="shared" ref="AQ74:AQ79" si="295">AK74+AL74-AM74+AN74-AO74+AP74</f>
        <v>0</v>
      </c>
      <c r="AR74" s="502"/>
      <c r="AS74" s="502"/>
      <c r="AU74" s="502"/>
      <c r="AV74" s="502"/>
      <c r="AW74" s="502"/>
      <c r="AX74" s="502"/>
      <c r="AY74" s="489">
        <f t="shared" ref="AY74:AY79" si="296">AU74+AV74-AW74+AX74</f>
        <v>0</v>
      </c>
      <c r="AZ74" s="502"/>
      <c r="BA74" s="502"/>
      <c r="BB74" s="502"/>
      <c r="BC74" s="502"/>
      <c r="BD74" s="502"/>
      <c r="BE74" s="502"/>
      <c r="BF74" s="496">
        <f t="shared" ref="BF74:BF79" si="297">AZ74+BA74-BB74+BC74-BD74+BE74</f>
        <v>0</v>
      </c>
      <c r="BG74" s="502"/>
      <c r="BH74" s="502"/>
      <c r="BJ74" s="502"/>
      <c r="BK74" s="502"/>
      <c r="BL74" s="502"/>
      <c r="BM74" s="502"/>
      <c r="BN74" s="489">
        <f t="shared" ref="BN74:BN79" si="298">BJ74+BK74-BL74+BM74</f>
        <v>0</v>
      </c>
      <c r="BO74" s="502"/>
      <c r="BP74" s="502"/>
      <c r="BQ74" s="502"/>
      <c r="BR74" s="502"/>
      <c r="BS74" s="502"/>
      <c r="BT74" s="502"/>
      <c r="BU74" s="496">
        <f t="shared" ref="BU74:BU79" si="299">BO74+BP74-BQ74+BR74-BS74+BT74</f>
        <v>0</v>
      </c>
      <c r="BV74" s="502"/>
      <c r="BW74" s="502"/>
      <c r="BY74" s="502"/>
      <c r="BZ74" s="502"/>
      <c r="CA74" s="502"/>
      <c r="CB74" s="502"/>
      <c r="CC74" s="489">
        <f t="shared" ref="CC74:CC79" si="300">BY74+BZ74-CA74+CB74</f>
        <v>0</v>
      </c>
      <c r="CD74" s="502"/>
      <c r="CE74" s="502"/>
      <c r="CF74" s="502"/>
      <c r="CG74" s="502"/>
      <c r="CH74" s="502"/>
      <c r="CI74" s="502"/>
      <c r="CJ74" s="496">
        <f t="shared" ref="CJ74:CJ79" si="301">CD74+CE74-CF74+CG74-CH74+CI74</f>
        <v>0</v>
      </c>
      <c r="CK74" s="502"/>
      <c r="CL74" s="502"/>
      <c r="CN74" s="502"/>
      <c r="CO74" s="502"/>
      <c r="CP74" s="502"/>
      <c r="CQ74" s="502"/>
      <c r="CR74" s="489">
        <f t="shared" ref="CR74:CR79" si="302">CN74+CO74-CP74+CQ74</f>
        <v>0</v>
      </c>
      <c r="CS74" s="502"/>
      <c r="CT74" s="502"/>
      <c r="CU74" s="502"/>
      <c r="CV74" s="502"/>
      <c r="CW74" s="502"/>
      <c r="CX74" s="502"/>
      <c r="CY74" s="496">
        <f t="shared" ref="CY74:CY79" si="303">CS74+CT74-CU74+CV74-CW74+CX74</f>
        <v>0</v>
      </c>
      <c r="CZ74" s="502"/>
      <c r="DA74" s="502"/>
      <c r="DC74" s="502"/>
      <c r="DD74" s="502"/>
      <c r="DE74" s="502"/>
      <c r="DF74" s="502"/>
      <c r="DG74" s="489">
        <f t="shared" ref="DG74:DG79" si="304">DC74+DD74-DE74+DF74</f>
        <v>0</v>
      </c>
      <c r="DH74" s="502"/>
      <c r="DI74" s="502"/>
      <c r="DJ74" s="502"/>
      <c r="DK74" s="502"/>
      <c r="DL74" s="502"/>
      <c r="DM74" s="502"/>
      <c r="DN74" s="496">
        <f t="shared" ref="DN74:DN79" si="305">DH74+DI74-DJ74+DK74-DL74+DM74</f>
        <v>0</v>
      </c>
      <c r="DO74" s="502"/>
      <c r="DP74" s="502"/>
      <c r="DQ74" s="502"/>
      <c r="DR74" s="502"/>
      <c r="DS74" s="502"/>
      <c r="DT74" s="489" t="e">
        <f>#REF!+DQ74-DR74+DS74</f>
        <v>#REF!</v>
      </c>
      <c r="DU74" s="502"/>
      <c r="DV74" s="502"/>
      <c r="DW74" s="502"/>
      <c r="DX74" s="502"/>
      <c r="DY74" s="502"/>
      <c r="DZ74" s="502"/>
      <c r="EA74" s="496">
        <f t="shared" ref="EA74:EA79" si="306">DU74+DV74-DW74+DX74-DY74+DZ74</f>
        <v>0</v>
      </c>
      <c r="EB74" s="502"/>
      <c r="EC74" s="502"/>
      <c r="ED74" s="502"/>
      <c r="EE74" s="502"/>
      <c r="EF74" s="502"/>
      <c r="EG74" s="489" t="e">
        <f>#REF!+ED74-EE74+EF74</f>
        <v>#REF!</v>
      </c>
      <c r="EH74" s="502"/>
      <c r="EI74" s="502"/>
      <c r="EJ74" s="502"/>
      <c r="EK74" s="502"/>
      <c r="EL74" s="502"/>
      <c r="EM74" s="502"/>
      <c r="EN74" s="496">
        <f t="shared" ref="EN74:EN79" si="307">EH74+EI74-EJ74+EK74-EL74+EM74</f>
        <v>0</v>
      </c>
      <c r="EO74" s="502"/>
      <c r="EP74" s="502"/>
    </row>
    <row r="75" spans="1:146" hidden="1" outlineLevel="1" x14ac:dyDescent="0.25">
      <c r="A75" s="499" t="s">
        <v>3</v>
      </c>
      <c r="B75" s="500" t="s">
        <v>327</v>
      </c>
      <c r="C75" s="501"/>
      <c r="D75" s="502"/>
      <c r="E75" s="502"/>
      <c r="F75" s="502"/>
      <c r="G75" s="489">
        <f t="shared" si="290"/>
        <v>0</v>
      </c>
      <c r="H75" s="502"/>
      <c r="I75" s="502"/>
      <c r="J75" s="502"/>
      <c r="K75" s="502"/>
      <c r="L75" s="502"/>
      <c r="M75" s="502"/>
      <c r="N75" s="496">
        <f t="shared" si="291"/>
        <v>0</v>
      </c>
      <c r="O75" s="502"/>
      <c r="P75" s="502"/>
      <c r="Q75" s="502"/>
      <c r="R75" s="502"/>
      <c r="S75" s="502"/>
      <c r="T75" s="502"/>
      <c r="U75" s="489">
        <f t="shared" si="292"/>
        <v>0</v>
      </c>
      <c r="V75" s="502"/>
      <c r="W75" s="502"/>
      <c r="X75" s="502"/>
      <c r="Y75" s="502"/>
      <c r="Z75" s="502"/>
      <c r="AA75" s="502"/>
      <c r="AB75" s="496">
        <f t="shared" si="293"/>
        <v>0</v>
      </c>
      <c r="AC75" s="502"/>
      <c r="AD75" s="502"/>
      <c r="AF75" s="502"/>
      <c r="AG75" s="502"/>
      <c r="AH75" s="502"/>
      <c r="AI75" s="502"/>
      <c r="AJ75" s="489">
        <f t="shared" si="294"/>
        <v>0</v>
      </c>
      <c r="AK75" s="502"/>
      <c r="AL75" s="502"/>
      <c r="AM75" s="502"/>
      <c r="AN75" s="502"/>
      <c r="AO75" s="502"/>
      <c r="AP75" s="502"/>
      <c r="AQ75" s="496">
        <f t="shared" si="295"/>
        <v>0</v>
      </c>
      <c r="AR75" s="502"/>
      <c r="AS75" s="502"/>
      <c r="AU75" s="502"/>
      <c r="AV75" s="502"/>
      <c r="AW75" s="502"/>
      <c r="AX75" s="502"/>
      <c r="AY75" s="489">
        <f t="shared" si="296"/>
        <v>0</v>
      </c>
      <c r="AZ75" s="502"/>
      <c r="BA75" s="502"/>
      <c r="BB75" s="502"/>
      <c r="BC75" s="502"/>
      <c r="BD75" s="502"/>
      <c r="BE75" s="502"/>
      <c r="BF75" s="496">
        <f t="shared" si="297"/>
        <v>0</v>
      </c>
      <c r="BG75" s="502"/>
      <c r="BH75" s="502"/>
      <c r="BJ75" s="502"/>
      <c r="BK75" s="502"/>
      <c r="BL75" s="502"/>
      <c r="BM75" s="502"/>
      <c r="BN75" s="489">
        <f t="shared" si="298"/>
        <v>0</v>
      </c>
      <c r="BO75" s="502"/>
      <c r="BP75" s="502"/>
      <c r="BQ75" s="502"/>
      <c r="BR75" s="502"/>
      <c r="BS75" s="502"/>
      <c r="BT75" s="502"/>
      <c r="BU75" s="496">
        <f t="shared" si="299"/>
        <v>0</v>
      </c>
      <c r="BV75" s="502"/>
      <c r="BW75" s="502"/>
      <c r="BY75" s="502"/>
      <c r="BZ75" s="502"/>
      <c r="CA75" s="502"/>
      <c r="CB75" s="502"/>
      <c r="CC75" s="489">
        <f t="shared" si="300"/>
        <v>0</v>
      </c>
      <c r="CD75" s="502"/>
      <c r="CE75" s="502"/>
      <c r="CF75" s="502"/>
      <c r="CG75" s="502"/>
      <c r="CH75" s="502"/>
      <c r="CI75" s="502"/>
      <c r="CJ75" s="496">
        <f t="shared" si="301"/>
        <v>0</v>
      </c>
      <c r="CK75" s="502"/>
      <c r="CL75" s="502"/>
      <c r="CN75" s="502"/>
      <c r="CO75" s="502"/>
      <c r="CP75" s="502"/>
      <c r="CQ75" s="502"/>
      <c r="CR75" s="489">
        <f t="shared" si="302"/>
        <v>0</v>
      </c>
      <c r="CS75" s="502"/>
      <c r="CT75" s="502"/>
      <c r="CU75" s="502"/>
      <c r="CV75" s="502"/>
      <c r="CW75" s="502"/>
      <c r="CX75" s="502"/>
      <c r="CY75" s="496">
        <f t="shared" si="303"/>
        <v>0</v>
      </c>
      <c r="CZ75" s="502"/>
      <c r="DA75" s="502"/>
      <c r="DC75" s="502"/>
      <c r="DD75" s="502"/>
      <c r="DE75" s="502"/>
      <c r="DF75" s="502"/>
      <c r="DG75" s="489">
        <f t="shared" si="304"/>
        <v>0</v>
      </c>
      <c r="DH75" s="502"/>
      <c r="DI75" s="502"/>
      <c r="DJ75" s="502"/>
      <c r="DK75" s="502"/>
      <c r="DL75" s="502"/>
      <c r="DM75" s="502"/>
      <c r="DN75" s="496">
        <f t="shared" si="305"/>
        <v>0</v>
      </c>
      <c r="DO75" s="502"/>
      <c r="DP75" s="502"/>
      <c r="DQ75" s="502"/>
      <c r="DR75" s="502"/>
      <c r="DS75" s="502"/>
      <c r="DT75" s="489" t="e">
        <f>#REF!+DQ75-DR75+DS75</f>
        <v>#REF!</v>
      </c>
      <c r="DU75" s="502"/>
      <c r="DV75" s="502"/>
      <c r="DW75" s="502"/>
      <c r="DX75" s="502"/>
      <c r="DY75" s="502"/>
      <c r="DZ75" s="502"/>
      <c r="EA75" s="496">
        <f t="shared" si="306"/>
        <v>0</v>
      </c>
      <c r="EB75" s="502"/>
      <c r="EC75" s="502"/>
      <c r="ED75" s="502"/>
      <c r="EE75" s="502"/>
      <c r="EF75" s="502"/>
      <c r="EG75" s="489" t="e">
        <f>#REF!+ED75-EE75+EF75</f>
        <v>#REF!</v>
      </c>
      <c r="EH75" s="502"/>
      <c r="EI75" s="502"/>
      <c r="EJ75" s="502"/>
      <c r="EK75" s="502"/>
      <c r="EL75" s="502"/>
      <c r="EM75" s="502"/>
      <c r="EN75" s="496">
        <f t="shared" si="307"/>
        <v>0</v>
      </c>
      <c r="EO75" s="502"/>
      <c r="EP75" s="502"/>
    </row>
    <row r="76" spans="1:146" hidden="1" outlineLevel="1" x14ac:dyDescent="0.25">
      <c r="A76" s="499" t="s">
        <v>4</v>
      </c>
      <c r="B76" s="500" t="s">
        <v>328</v>
      </c>
      <c r="C76" s="501"/>
      <c r="D76" s="502"/>
      <c r="E76" s="502"/>
      <c r="F76" s="502"/>
      <c r="G76" s="489">
        <f t="shared" si="290"/>
        <v>0</v>
      </c>
      <c r="H76" s="502"/>
      <c r="I76" s="502"/>
      <c r="J76" s="502"/>
      <c r="K76" s="502"/>
      <c r="L76" s="502"/>
      <c r="M76" s="502"/>
      <c r="N76" s="496">
        <f t="shared" si="291"/>
        <v>0</v>
      </c>
      <c r="O76" s="502"/>
      <c r="P76" s="502"/>
      <c r="Q76" s="502"/>
      <c r="R76" s="502"/>
      <c r="S76" s="502"/>
      <c r="T76" s="502"/>
      <c r="U76" s="489">
        <f t="shared" si="292"/>
        <v>0</v>
      </c>
      <c r="V76" s="502"/>
      <c r="W76" s="502"/>
      <c r="X76" s="502"/>
      <c r="Y76" s="502"/>
      <c r="Z76" s="502"/>
      <c r="AA76" s="502"/>
      <c r="AB76" s="496">
        <f t="shared" si="293"/>
        <v>0</v>
      </c>
      <c r="AC76" s="502"/>
      <c r="AD76" s="502"/>
      <c r="AF76" s="502"/>
      <c r="AG76" s="502"/>
      <c r="AH76" s="502"/>
      <c r="AI76" s="502"/>
      <c r="AJ76" s="489">
        <f t="shared" si="294"/>
        <v>0</v>
      </c>
      <c r="AK76" s="502"/>
      <c r="AL76" s="502"/>
      <c r="AM76" s="502"/>
      <c r="AN76" s="502"/>
      <c r="AO76" s="502"/>
      <c r="AP76" s="502"/>
      <c r="AQ76" s="496">
        <f t="shared" si="295"/>
        <v>0</v>
      </c>
      <c r="AR76" s="502"/>
      <c r="AS76" s="502"/>
      <c r="AU76" s="502"/>
      <c r="AV76" s="502"/>
      <c r="AW76" s="502"/>
      <c r="AX76" s="502"/>
      <c r="AY76" s="489">
        <f t="shared" si="296"/>
        <v>0</v>
      </c>
      <c r="AZ76" s="502"/>
      <c r="BA76" s="502"/>
      <c r="BB76" s="502"/>
      <c r="BC76" s="502"/>
      <c r="BD76" s="502"/>
      <c r="BE76" s="502"/>
      <c r="BF76" s="496">
        <f t="shared" si="297"/>
        <v>0</v>
      </c>
      <c r="BG76" s="502"/>
      <c r="BH76" s="502"/>
      <c r="BJ76" s="502"/>
      <c r="BK76" s="502"/>
      <c r="BL76" s="502"/>
      <c r="BM76" s="502"/>
      <c r="BN76" s="489">
        <f t="shared" si="298"/>
        <v>0</v>
      </c>
      <c r="BO76" s="502"/>
      <c r="BP76" s="502"/>
      <c r="BQ76" s="502"/>
      <c r="BR76" s="502"/>
      <c r="BS76" s="502"/>
      <c r="BT76" s="502"/>
      <c r="BU76" s="496">
        <f t="shared" si="299"/>
        <v>0</v>
      </c>
      <c r="BV76" s="502"/>
      <c r="BW76" s="502"/>
      <c r="BY76" s="502"/>
      <c r="BZ76" s="502"/>
      <c r="CA76" s="502"/>
      <c r="CB76" s="502"/>
      <c r="CC76" s="489">
        <f t="shared" si="300"/>
        <v>0</v>
      </c>
      <c r="CD76" s="502"/>
      <c r="CE76" s="502"/>
      <c r="CF76" s="502"/>
      <c r="CG76" s="502"/>
      <c r="CH76" s="502"/>
      <c r="CI76" s="502"/>
      <c r="CJ76" s="496">
        <f t="shared" si="301"/>
        <v>0</v>
      </c>
      <c r="CK76" s="502"/>
      <c r="CL76" s="502"/>
      <c r="CN76" s="502"/>
      <c r="CO76" s="502"/>
      <c r="CP76" s="502"/>
      <c r="CQ76" s="502"/>
      <c r="CR76" s="489">
        <f t="shared" si="302"/>
        <v>0</v>
      </c>
      <c r="CS76" s="502"/>
      <c r="CT76" s="502"/>
      <c r="CU76" s="502"/>
      <c r="CV76" s="502"/>
      <c r="CW76" s="502"/>
      <c r="CX76" s="502"/>
      <c r="CY76" s="496">
        <f t="shared" si="303"/>
        <v>0</v>
      </c>
      <c r="CZ76" s="502"/>
      <c r="DA76" s="502"/>
      <c r="DC76" s="502"/>
      <c r="DD76" s="502"/>
      <c r="DE76" s="502"/>
      <c r="DF76" s="502"/>
      <c r="DG76" s="489">
        <f t="shared" si="304"/>
        <v>0</v>
      </c>
      <c r="DH76" s="502"/>
      <c r="DI76" s="502"/>
      <c r="DJ76" s="502"/>
      <c r="DK76" s="502"/>
      <c r="DL76" s="502"/>
      <c r="DM76" s="502"/>
      <c r="DN76" s="496">
        <f t="shared" si="305"/>
        <v>0</v>
      </c>
      <c r="DO76" s="502"/>
      <c r="DP76" s="502"/>
      <c r="DQ76" s="502"/>
      <c r="DR76" s="502"/>
      <c r="DS76" s="502"/>
      <c r="DT76" s="489" t="e">
        <f>#REF!+DQ76-DR76+DS76</f>
        <v>#REF!</v>
      </c>
      <c r="DU76" s="502"/>
      <c r="DV76" s="502"/>
      <c r="DW76" s="502"/>
      <c r="DX76" s="502"/>
      <c r="DY76" s="502"/>
      <c r="DZ76" s="502"/>
      <c r="EA76" s="496">
        <f t="shared" si="306"/>
        <v>0</v>
      </c>
      <c r="EB76" s="502"/>
      <c r="EC76" s="502"/>
      <c r="ED76" s="502"/>
      <c r="EE76" s="502"/>
      <c r="EF76" s="502"/>
      <c r="EG76" s="489" t="e">
        <f>#REF!+ED76-EE76+EF76</f>
        <v>#REF!</v>
      </c>
      <c r="EH76" s="502"/>
      <c r="EI76" s="502"/>
      <c r="EJ76" s="502"/>
      <c r="EK76" s="502"/>
      <c r="EL76" s="502"/>
      <c r="EM76" s="502"/>
      <c r="EN76" s="496">
        <f t="shared" si="307"/>
        <v>0</v>
      </c>
      <c r="EO76" s="502"/>
      <c r="EP76" s="502"/>
    </row>
    <row r="77" spans="1:146" ht="30" hidden="1" outlineLevel="1" x14ac:dyDescent="0.25">
      <c r="A77" s="499" t="s">
        <v>11</v>
      </c>
      <c r="B77" s="500" t="s">
        <v>329</v>
      </c>
      <c r="C77" s="501"/>
      <c r="D77" s="502"/>
      <c r="E77" s="502"/>
      <c r="F77" s="502"/>
      <c r="G77" s="489">
        <f t="shared" si="290"/>
        <v>0</v>
      </c>
      <c r="H77" s="502"/>
      <c r="I77" s="502"/>
      <c r="J77" s="502"/>
      <c r="K77" s="502"/>
      <c r="L77" s="502"/>
      <c r="M77" s="502"/>
      <c r="N77" s="496">
        <f t="shared" si="291"/>
        <v>0</v>
      </c>
      <c r="O77" s="502"/>
      <c r="P77" s="502"/>
      <c r="Q77" s="502"/>
      <c r="R77" s="502"/>
      <c r="S77" s="502"/>
      <c r="T77" s="502"/>
      <c r="U77" s="489">
        <f t="shared" si="292"/>
        <v>0</v>
      </c>
      <c r="V77" s="502"/>
      <c r="W77" s="502"/>
      <c r="X77" s="502"/>
      <c r="Y77" s="502"/>
      <c r="Z77" s="502"/>
      <c r="AA77" s="502"/>
      <c r="AB77" s="496">
        <f t="shared" si="293"/>
        <v>0</v>
      </c>
      <c r="AC77" s="502"/>
      <c r="AD77" s="502"/>
      <c r="AF77" s="502"/>
      <c r="AG77" s="502"/>
      <c r="AH77" s="502"/>
      <c r="AI77" s="502"/>
      <c r="AJ77" s="489">
        <f t="shared" si="294"/>
        <v>0</v>
      </c>
      <c r="AK77" s="502"/>
      <c r="AL77" s="502"/>
      <c r="AM77" s="502"/>
      <c r="AN77" s="502"/>
      <c r="AO77" s="502"/>
      <c r="AP77" s="502"/>
      <c r="AQ77" s="496">
        <f t="shared" si="295"/>
        <v>0</v>
      </c>
      <c r="AR77" s="502"/>
      <c r="AS77" s="502"/>
      <c r="AU77" s="502"/>
      <c r="AV77" s="502"/>
      <c r="AW77" s="502"/>
      <c r="AX77" s="502"/>
      <c r="AY77" s="489">
        <f t="shared" si="296"/>
        <v>0</v>
      </c>
      <c r="AZ77" s="502"/>
      <c r="BA77" s="502"/>
      <c r="BB77" s="502"/>
      <c r="BC77" s="502"/>
      <c r="BD77" s="502"/>
      <c r="BE77" s="502"/>
      <c r="BF77" s="496">
        <f t="shared" si="297"/>
        <v>0</v>
      </c>
      <c r="BG77" s="502"/>
      <c r="BH77" s="502"/>
      <c r="BJ77" s="502"/>
      <c r="BK77" s="502"/>
      <c r="BL77" s="502"/>
      <c r="BM77" s="502"/>
      <c r="BN77" s="489">
        <f t="shared" si="298"/>
        <v>0</v>
      </c>
      <c r="BO77" s="502"/>
      <c r="BP77" s="502"/>
      <c r="BQ77" s="502"/>
      <c r="BR77" s="502"/>
      <c r="BS77" s="502"/>
      <c r="BT77" s="502"/>
      <c r="BU77" s="496">
        <f t="shared" si="299"/>
        <v>0</v>
      </c>
      <c r="BV77" s="502"/>
      <c r="BW77" s="502"/>
      <c r="BY77" s="502"/>
      <c r="BZ77" s="502"/>
      <c r="CA77" s="502"/>
      <c r="CB77" s="502"/>
      <c r="CC77" s="489">
        <f t="shared" si="300"/>
        <v>0</v>
      </c>
      <c r="CD77" s="502"/>
      <c r="CE77" s="502"/>
      <c r="CF77" s="502"/>
      <c r="CG77" s="502"/>
      <c r="CH77" s="502"/>
      <c r="CI77" s="502"/>
      <c r="CJ77" s="496">
        <f t="shared" si="301"/>
        <v>0</v>
      </c>
      <c r="CK77" s="502"/>
      <c r="CL77" s="502"/>
      <c r="CN77" s="502"/>
      <c r="CO77" s="502"/>
      <c r="CP77" s="502"/>
      <c r="CQ77" s="502"/>
      <c r="CR77" s="489">
        <f t="shared" si="302"/>
        <v>0</v>
      </c>
      <c r="CS77" s="502"/>
      <c r="CT77" s="502"/>
      <c r="CU77" s="502"/>
      <c r="CV77" s="502"/>
      <c r="CW77" s="502"/>
      <c r="CX77" s="502"/>
      <c r="CY77" s="496">
        <f t="shared" si="303"/>
        <v>0</v>
      </c>
      <c r="CZ77" s="502"/>
      <c r="DA77" s="502"/>
      <c r="DC77" s="502"/>
      <c r="DD77" s="502"/>
      <c r="DE77" s="502"/>
      <c r="DF77" s="502"/>
      <c r="DG77" s="489">
        <f t="shared" si="304"/>
        <v>0</v>
      </c>
      <c r="DH77" s="502"/>
      <c r="DI77" s="502"/>
      <c r="DJ77" s="502"/>
      <c r="DK77" s="502"/>
      <c r="DL77" s="502"/>
      <c r="DM77" s="502"/>
      <c r="DN77" s="496">
        <f t="shared" si="305"/>
        <v>0</v>
      </c>
      <c r="DO77" s="502"/>
      <c r="DP77" s="502"/>
      <c r="DQ77" s="502"/>
      <c r="DR77" s="502"/>
      <c r="DS77" s="502"/>
      <c r="DT77" s="489" t="e">
        <f>#REF!+DQ77-DR77+DS77</f>
        <v>#REF!</v>
      </c>
      <c r="DU77" s="502"/>
      <c r="DV77" s="502"/>
      <c r="DW77" s="502"/>
      <c r="DX77" s="502"/>
      <c r="DY77" s="502"/>
      <c r="DZ77" s="502"/>
      <c r="EA77" s="496">
        <f t="shared" si="306"/>
        <v>0</v>
      </c>
      <c r="EB77" s="502"/>
      <c r="EC77" s="502"/>
      <c r="ED77" s="502"/>
      <c r="EE77" s="502"/>
      <c r="EF77" s="502"/>
      <c r="EG77" s="489" t="e">
        <f>#REF!+ED77-EE77+EF77</f>
        <v>#REF!</v>
      </c>
      <c r="EH77" s="502"/>
      <c r="EI77" s="502"/>
      <c r="EJ77" s="502"/>
      <c r="EK77" s="502"/>
      <c r="EL77" s="502"/>
      <c r="EM77" s="502"/>
      <c r="EN77" s="496">
        <f t="shared" si="307"/>
        <v>0</v>
      </c>
      <c r="EO77" s="502"/>
      <c r="EP77" s="502"/>
    </row>
    <row r="78" spans="1:146" hidden="1" outlineLevel="1" x14ac:dyDescent="0.25">
      <c r="A78" s="499" t="s">
        <v>5</v>
      </c>
      <c r="B78" s="500" t="s">
        <v>330</v>
      </c>
      <c r="C78" s="501"/>
      <c r="D78" s="502"/>
      <c r="E78" s="502"/>
      <c r="F78" s="502"/>
      <c r="G78" s="489">
        <f t="shared" si="290"/>
        <v>0</v>
      </c>
      <c r="H78" s="502"/>
      <c r="I78" s="502"/>
      <c r="J78" s="502"/>
      <c r="K78" s="502"/>
      <c r="L78" s="502"/>
      <c r="M78" s="502"/>
      <c r="N78" s="496">
        <f t="shared" si="291"/>
        <v>0</v>
      </c>
      <c r="O78" s="502"/>
      <c r="P78" s="502"/>
      <c r="Q78" s="502"/>
      <c r="R78" s="502"/>
      <c r="S78" s="502"/>
      <c r="T78" s="502"/>
      <c r="U78" s="489">
        <f t="shared" si="292"/>
        <v>0</v>
      </c>
      <c r="V78" s="502"/>
      <c r="W78" s="502"/>
      <c r="X78" s="502"/>
      <c r="Y78" s="502"/>
      <c r="Z78" s="502"/>
      <c r="AA78" s="502"/>
      <c r="AB78" s="496">
        <f t="shared" si="293"/>
        <v>0</v>
      </c>
      <c r="AC78" s="502"/>
      <c r="AD78" s="502"/>
      <c r="AF78" s="502"/>
      <c r="AG78" s="502"/>
      <c r="AH78" s="502"/>
      <c r="AI78" s="502"/>
      <c r="AJ78" s="489">
        <f t="shared" si="294"/>
        <v>0</v>
      </c>
      <c r="AK78" s="502"/>
      <c r="AL78" s="502"/>
      <c r="AM78" s="502"/>
      <c r="AN78" s="502"/>
      <c r="AO78" s="502"/>
      <c r="AP78" s="502"/>
      <c r="AQ78" s="496">
        <f t="shared" si="295"/>
        <v>0</v>
      </c>
      <c r="AR78" s="502"/>
      <c r="AS78" s="502"/>
      <c r="AU78" s="502"/>
      <c r="AV78" s="502"/>
      <c r="AW78" s="502"/>
      <c r="AX78" s="502"/>
      <c r="AY78" s="489">
        <f t="shared" si="296"/>
        <v>0</v>
      </c>
      <c r="AZ78" s="502"/>
      <c r="BA78" s="502"/>
      <c r="BB78" s="502"/>
      <c r="BC78" s="502"/>
      <c r="BD78" s="502"/>
      <c r="BE78" s="502"/>
      <c r="BF78" s="496">
        <f t="shared" si="297"/>
        <v>0</v>
      </c>
      <c r="BG78" s="502"/>
      <c r="BH78" s="502"/>
      <c r="BJ78" s="502"/>
      <c r="BK78" s="502"/>
      <c r="BL78" s="502"/>
      <c r="BM78" s="502"/>
      <c r="BN78" s="489">
        <f t="shared" si="298"/>
        <v>0</v>
      </c>
      <c r="BO78" s="502"/>
      <c r="BP78" s="502"/>
      <c r="BQ78" s="502"/>
      <c r="BR78" s="502"/>
      <c r="BS78" s="502"/>
      <c r="BT78" s="502"/>
      <c r="BU78" s="496">
        <f t="shared" si="299"/>
        <v>0</v>
      </c>
      <c r="BV78" s="502"/>
      <c r="BW78" s="502"/>
      <c r="BY78" s="502"/>
      <c r="BZ78" s="502"/>
      <c r="CA78" s="502"/>
      <c r="CB78" s="502"/>
      <c r="CC78" s="489">
        <f t="shared" si="300"/>
        <v>0</v>
      </c>
      <c r="CD78" s="502"/>
      <c r="CE78" s="502"/>
      <c r="CF78" s="502"/>
      <c r="CG78" s="502"/>
      <c r="CH78" s="502"/>
      <c r="CI78" s="502"/>
      <c r="CJ78" s="496">
        <f t="shared" si="301"/>
        <v>0</v>
      </c>
      <c r="CK78" s="502"/>
      <c r="CL78" s="502"/>
      <c r="CN78" s="502"/>
      <c r="CO78" s="502"/>
      <c r="CP78" s="502"/>
      <c r="CQ78" s="502"/>
      <c r="CR78" s="489">
        <f t="shared" si="302"/>
        <v>0</v>
      </c>
      <c r="CS78" s="502"/>
      <c r="CT78" s="502"/>
      <c r="CU78" s="502"/>
      <c r="CV78" s="502"/>
      <c r="CW78" s="502"/>
      <c r="CX78" s="502"/>
      <c r="CY78" s="496">
        <f t="shared" si="303"/>
        <v>0</v>
      </c>
      <c r="CZ78" s="502"/>
      <c r="DA78" s="502"/>
      <c r="DC78" s="502"/>
      <c r="DD78" s="502"/>
      <c r="DE78" s="502"/>
      <c r="DF78" s="502"/>
      <c r="DG78" s="489">
        <f t="shared" si="304"/>
        <v>0</v>
      </c>
      <c r="DH78" s="502"/>
      <c r="DI78" s="502"/>
      <c r="DJ78" s="502"/>
      <c r="DK78" s="502"/>
      <c r="DL78" s="502"/>
      <c r="DM78" s="502"/>
      <c r="DN78" s="496">
        <f t="shared" si="305"/>
        <v>0</v>
      </c>
      <c r="DO78" s="502"/>
      <c r="DP78" s="502"/>
      <c r="DQ78" s="502"/>
      <c r="DR78" s="502"/>
      <c r="DS78" s="502"/>
      <c r="DT78" s="489" t="e">
        <f>#REF!+DQ78-DR78+DS78</f>
        <v>#REF!</v>
      </c>
      <c r="DU78" s="502"/>
      <c r="DV78" s="502"/>
      <c r="DW78" s="502"/>
      <c r="DX78" s="502"/>
      <c r="DY78" s="502"/>
      <c r="DZ78" s="502"/>
      <c r="EA78" s="496">
        <f t="shared" si="306"/>
        <v>0</v>
      </c>
      <c r="EB78" s="502"/>
      <c r="EC78" s="502"/>
      <c r="ED78" s="502"/>
      <c r="EE78" s="502"/>
      <c r="EF78" s="502"/>
      <c r="EG78" s="489" t="e">
        <f>#REF!+ED78-EE78+EF78</f>
        <v>#REF!</v>
      </c>
      <c r="EH78" s="502"/>
      <c r="EI78" s="502"/>
      <c r="EJ78" s="502"/>
      <c r="EK78" s="502"/>
      <c r="EL78" s="502"/>
      <c r="EM78" s="502"/>
      <c r="EN78" s="496">
        <f t="shared" si="307"/>
        <v>0</v>
      </c>
      <c r="EO78" s="502"/>
      <c r="EP78" s="502"/>
    </row>
    <row r="79" spans="1:146" hidden="1" outlineLevel="1" x14ac:dyDescent="0.25">
      <c r="A79" s="499" t="s">
        <v>6</v>
      </c>
      <c r="B79" s="500" t="s">
        <v>331</v>
      </c>
      <c r="C79" s="501"/>
      <c r="D79" s="502"/>
      <c r="E79" s="502"/>
      <c r="F79" s="502"/>
      <c r="G79" s="489">
        <f t="shared" si="290"/>
        <v>0</v>
      </c>
      <c r="H79" s="502"/>
      <c r="I79" s="502"/>
      <c r="J79" s="502"/>
      <c r="K79" s="502"/>
      <c r="L79" s="502"/>
      <c r="M79" s="502"/>
      <c r="N79" s="496">
        <f t="shared" si="291"/>
        <v>0</v>
      </c>
      <c r="O79" s="502"/>
      <c r="P79" s="502"/>
      <c r="Q79" s="502"/>
      <c r="R79" s="502"/>
      <c r="S79" s="502"/>
      <c r="T79" s="502"/>
      <c r="U79" s="489">
        <f t="shared" si="292"/>
        <v>0</v>
      </c>
      <c r="V79" s="502"/>
      <c r="W79" s="502"/>
      <c r="X79" s="502"/>
      <c r="Y79" s="502"/>
      <c r="Z79" s="502"/>
      <c r="AA79" s="502"/>
      <c r="AB79" s="496">
        <f t="shared" si="293"/>
        <v>0</v>
      </c>
      <c r="AC79" s="502"/>
      <c r="AD79" s="502"/>
      <c r="AF79" s="502"/>
      <c r="AG79" s="502"/>
      <c r="AH79" s="502"/>
      <c r="AI79" s="502"/>
      <c r="AJ79" s="489">
        <f t="shared" si="294"/>
        <v>0</v>
      </c>
      <c r="AK79" s="502"/>
      <c r="AL79" s="502"/>
      <c r="AM79" s="502"/>
      <c r="AN79" s="502"/>
      <c r="AO79" s="502"/>
      <c r="AP79" s="502"/>
      <c r="AQ79" s="496">
        <f t="shared" si="295"/>
        <v>0</v>
      </c>
      <c r="AR79" s="502"/>
      <c r="AS79" s="502"/>
      <c r="AU79" s="502"/>
      <c r="AV79" s="502"/>
      <c r="AW79" s="502"/>
      <c r="AX79" s="502"/>
      <c r="AY79" s="489">
        <f t="shared" si="296"/>
        <v>0</v>
      </c>
      <c r="AZ79" s="502"/>
      <c r="BA79" s="502"/>
      <c r="BB79" s="502"/>
      <c r="BC79" s="502"/>
      <c r="BD79" s="502"/>
      <c r="BE79" s="502"/>
      <c r="BF79" s="496">
        <f t="shared" si="297"/>
        <v>0</v>
      </c>
      <c r="BG79" s="502"/>
      <c r="BH79" s="502"/>
      <c r="BJ79" s="502"/>
      <c r="BK79" s="502"/>
      <c r="BL79" s="502"/>
      <c r="BM79" s="502"/>
      <c r="BN79" s="489">
        <f t="shared" si="298"/>
        <v>0</v>
      </c>
      <c r="BO79" s="502"/>
      <c r="BP79" s="502"/>
      <c r="BQ79" s="502"/>
      <c r="BR79" s="502"/>
      <c r="BS79" s="502"/>
      <c r="BT79" s="502"/>
      <c r="BU79" s="496">
        <f t="shared" si="299"/>
        <v>0</v>
      </c>
      <c r="BV79" s="502"/>
      <c r="BW79" s="502"/>
      <c r="BY79" s="502"/>
      <c r="BZ79" s="502"/>
      <c r="CA79" s="502"/>
      <c r="CB79" s="502"/>
      <c r="CC79" s="489">
        <f t="shared" si="300"/>
        <v>0</v>
      </c>
      <c r="CD79" s="502"/>
      <c r="CE79" s="502"/>
      <c r="CF79" s="502"/>
      <c r="CG79" s="502"/>
      <c r="CH79" s="502"/>
      <c r="CI79" s="502"/>
      <c r="CJ79" s="496">
        <f t="shared" si="301"/>
        <v>0</v>
      </c>
      <c r="CK79" s="502"/>
      <c r="CL79" s="502"/>
      <c r="CN79" s="502"/>
      <c r="CO79" s="502"/>
      <c r="CP79" s="502"/>
      <c r="CQ79" s="502"/>
      <c r="CR79" s="489">
        <f t="shared" si="302"/>
        <v>0</v>
      </c>
      <c r="CS79" s="502"/>
      <c r="CT79" s="502"/>
      <c r="CU79" s="502"/>
      <c r="CV79" s="502"/>
      <c r="CW79" s="502"/>
      <c r="CX79" s="502"/>
      <c r="CY79" s="496">
        <f t="shared" si="303"/>
        <v>0</v>
      </c>
      <c r="CZ79" s="502"/>
      <c r="DA79" s="502"/>
      <c r="DC79" s="502"/>
      <c r="DD79" s="502"/>
      <c r="DE79" s="502"/>
      <c r="DF79" s="502"/>
      <c r="DG79" s="489">
        <f t="shared" si="304"/>
        <v>0</v>
      </c>
      <c r="DH79" s="502"/>
      <c r="DI79" s="502"/>
      <c r="DJ79" s="502"/>
      <c r="DK79" s="502"/>
      <c r="DL79" s="502"/>
      <c r="DM79" s="502"/>
      <c r="DN79" s="496">
        <f t="shared" si="305"/>
        <v>0</v>
      </c>
      <c r="DO79" s="502"/>
      <c r="DP79" s="502"/>
      <c r="DQ79" s="502"/>
      <c r="DR79" s="502"/>
      <c r="DS79" s="502"/>
      <c r="DT79" s="489" t="e">
        <f>#REF!+DQ79-DR79+DS79</f>
        <v>#REF!</v>
      </c>
      <c r="DU79" s="502"/>
      <c r="DV79" s="502"/>
      <c r="DW79" s="502"/>
      <c r="DX79" s="502"/>
      <c r="DY79" s="502"/>
      <c r="DZ79" s="502"/>
      <c r="EA79" s="496">
        <f t="shared" si="306"/>
        <v>0</v>
      </c>
      <c r="EB79" s="502"/>
      <c r="EC79" s="502"/>
      <c r="ED79" s="502"/>
      <c r="EE79" s="502"/>
      <c r="EF79" s="502"/>
      <c r="EG79" s="489" t="e">
        <f>#REF!+ED79-EE79+EF79</f>
        <v>#REF!</v>
      </c>
      <c r="EH79" s="502"/>
      <c r="EI79" s="502"/>
      <c r="EJ79" s="502"/>
      <c r="EK79" s="502"/>
      <c r="EL79" s="502"/>
      <c r="EM79" s="502"/>
      <c r="EN79" s="496">
        <f t="shared" si="307"/>
        <v>0</v>
      </c>
      <c r="EO79" s="502"/>
      <c r="EP79" s="502"/>
    </row>
    <row r="80" spans="1:146" hidden="1" outlineLevel="1" x14ac:dyDescent="0.25">
      <c r="A80" s="503"/>
      <c r="B80" s="504" t="s">
        <v>332</v>
      </c>
      <c r="C80" s="505"/>
      <c r="D80" s="505"/>
      <c r="E80" s="505"/>
      <c r="F80" s="505"/>
      <c r="G80" s="506"/>
      <c r="H80" s="502"/>
      <c r="I80" s="502"/>
      <c r="J80" s="507"/>
      <c r="K80" s="505"/>
      <c r="L80" s="505"/>
      <c r="M80" s="505"/>
      <c r="N80" s="505"/>
      <c r="O80" s="505"/>
      <c r="P80" s="505"/>
      <c r="Q80" s="505"/>
      <c r="R80" s="505"/>
      <c r="S80" s="505"/>
      <c r="T80" s="505"/>
      <c r="U80" s="506"/>
      <c r="V80" s="502"/>
      <c r="W80" s="508"/>
      <c r="X80" s="507"/>
      <c r="Y80" s="505"/>
      <c r="Z80" s="505"/>
      <c r="AA80" s="505"/>
      <c r="AB80" s="505"/>
      <c r="AC80" s="505"/>
      <c r="AD80" s="506"/>
      <c r="AF80" s="505"/>
      <c r="AG80" s="505"/>
      <c r="AH80" s="505"/>
      <c r="AI80" s="505"/>
      <c r="AJ80" s="506"/>
      <c r="AK80" s="502"/>
      <c r="AL80" s="508"/>
      <c r="AM80" s="507"/>
      <c r="AN80" s="505"/>
      <c r="AO80" s="505"/>
      <c r="AP80" s="505"/>
      <c r="AQ80" s="505"/>
      <c r="AR80" s="505"/>
      <c r="AS80" s="506"/>
      <c r="AU80" s="505"/>
      <c r="AV80" s="505"/>
      <c r="AW80" s="505"/>
      <c r="AX80" s="505"/>
      <c r="AY80" s="506"/>
      <c r="AZ80" s="502"/>
      <c r="BA80" s="508"/>
      <c r="BB80" s="507"/>
      <c r="BC80" s="505"/>
      <c r="BD80" s="505"/>
      <c r="BE80" s="505"/>
      <c r="BF80" s="505"/>
      <c r="BG80" s="505"/>
      <c r="BH80" s="506"/>
      <c r="BJ80" s="505"/>
      <c r="BK80" s="505"/>
      <c r="BL80" s="505"/>
      <c r="BM80" s="505"/>
      <c r="BN80" s="506"/>
      <c r="BO80" s="502"/>
      <c r="BP80" s="508"/>
      <c r="BQ80" s="507"/>
      <c r="BR80" s="505"/>
      <c r="BS80" s="505"/>
      <c r="BT80" s="505"/>
      <c r="BU80" s="505"/>
      <c r="BV80" s="505"/>
      <c r="BW80" s="506"/>
      <c r="BY80" s="505"/>
      <c r="BZ80" s="505"/>
      <c r="CA80" s="505"/>
      <c r="CB80" s="505"/>
      <c r="CC80" s="506"/>
      <c r="CD80" s="502"/>
      <c r="CE80" s="508"/>
      <c r="CF80" s="507"/>
      <c r="CG80" s="505"/>
      <c r="CH80" s="505"/>
      <c r="CI80" s="505"/>
      <c r="CJ80" s="505"/>
      <c r="CK80" s="505"/>
      <c r="CL80" s="506"/>
      <c r="CN80" s="505"/>
      <c r="CO80" s="505"/>
      <c r="CP80" s="505"/>
      <c r="CQ80" s="505"/>
      <c r="CR80" s="506"/>
      <c r="CS80" s="502"/>
      <c r="CT80" s="508"/>
      <c r="CU80" s="507"/>
      <c r="CV80" s="505"/>
      <c r="CW80" s="505"/>
      <c r="CX80" s="505"/>
      <c r="CY80" s="505"/>
      <c r="CZ80" s="505"/>
      <c r="DA80" s="506"/>
      <c r="DC80" s="505"/>
      <c r="DD80" s="505"/>
      <c r="DE80" s="505"/>
      <c r="DF80" s="505"/>
      <c r="DG80" s="506"/>
      <c r="DH80" s="502"/>
      <c r="DI80" s="508"/>
      <c r="DJ80" s="507"/>
      <c r="DK80" s="505"/>
      <c r="DL80" s="505"/>
      <c r="DM80" s="505"/>
      <c r="DN80" s="505"/>
      <c r="DO80" s="505"/>
      <c r="DP80" s="506"/>
      <c r="DQ80" s="505"/>
      <c r="DR80" s="505"/>
      <c r="DS80" s="505"/>
      <c r="DT80" s="506"/>
      <c r="DU80" s="502"/>
      <c r="DV80" s="508"/>
      <c r="DW80" s="507"/>
      <c r="DX80" s="505"/>
      <c r="DY80" s="505"/>
      <c r="DZ80" s="505"/>
      <c r="EA80" s="505"/>
      <c r="EB80" s="505"/>
      <c r="EC80" s="506"/>
      <c r="ED80" s="505"/>
      <c r="EE80" s="505"/>
      <c r="EF80" s="505"/>
      <c r="EG80" s="506"/>
      <c r="EH80" s="502"/>
      <c r="EI80" s="508"/>
      <c r="EJ80" s="507"/>
      <c r="EK80" s="505"/>
      <c r="EL80" s="505"/>
      <c r="EM80" s="505"/>
      <c r="EN80" s="505"/>
      <c r="EO80" s="505"/>
      <c r="EP80" s="506"/>
    </row>
    <row r="81" spans="1:146" s="511" customFormat="1" ht="18.75" collapsed="1" x14ac:dyDescent="0.3">
      <c r="A81" s="485">
        <v>2020</v>
      </c>
      <c r="B81" s="486" t="str">
        <f>CONCATENATE("Anlagenspiegel des Jahres ",A81)</f>
        <v>Anlagenspiegel des Jahres 2020</v>
      </c>
      <c r="C81" s="448"/>
      <c r="D81" s="448"/>
      <c r="E81" s="448"/>
      <c r="F81" s="448"/>
      <c r="G81" s="448"/>
      <c r="H81" s="448"/>
      <c r="I81" s="448"/>
      <c r="J81" s="448"/>
      <c r="K81" s="448"/>
      <c r="L81" s="448"/>
      <c r="M81" s="448"/>
      <c r="N81" s="448"/>
      <c r="O81" s="448"/>
      <c r="P81" s="448"/>
      <c r="Q81" s="448"/>
      <c r="R81" s="448"/>
      <c r="S81" s="448"/>
      <c r="T81" s="426"/>
      <c r="U81" s="426"/>
      <c r="V81" s="426"/>
      <c r="W81" s="426"/>
      <c r="X81" s="426"/>
      <c r="Y81" s="426"/>
      <c r="Z81" s="426"/>
      <c r="AA81" s="426"/>
      <c r="AB81" s="426"/>
      <c r="AC81" s="426"/>
      <c r="AD81" s="426"/>
      <c r="AE81" s="469"/>
      <c r="AF81" s="448"/>
      <c r="AG81" s="448"/>
      <c r="AH81" s="448"/>
      <c r="AI81" s="426"/>
      <c r="AJ81" s="426"/>
      <c r="AK81" s="426"/>
      <c r="AL81" s="426"/>
      <c r="AM81" s="426"/>
      <c r="AN81" s="426"/>
      <c r="AO81" s="426"/>
      <c r="AP81" s="426"/>
      <c r="AQ81" s="426"/>
      <c r="AR81" s="426"/>
      <c r="AS81" s="426"/>
      <c r="AU81" s="448"/>
      <c r="AV81" s="448"/>
      <c r="AW81" s="448"/>
      <c r="AX81" s="426"/>
      <c r="AY81" s="426"/>
      <c r="AZ81" s="426"/>
      <c r="BA81" s="426"/>
      <c r="BB81" s="426"/>
      <c r="BC81" s="426"/>
      <c r="BD81" s="426"/>
      <c r="BE81" s="426"/>
      <c r="BF81" s="426"/>
      <c r="BG81" s="426"/>
      <c r="BH81" s="426"/>
      <c r="BJ81" s="448"/>
      <c r="BK81" s="448"/>
      <c r="BL81" s="448"/>
      <c r="BM81" s="426"/>
      <c r="BN81" s="426"/>
      <c r="BO81" s="426"/>
      <c r="BP81" s="426"/>
      <c r="BQ81" s="426"/>
      <c r="BR81" s="426"/>
      <c r="BS81" s="426"/>
      <c r="BT81" s="426"/>
      <c r="BU81" s="426"/>
      <c r="BV81" s="426"/>
      <c r="BW81" s="426"/>
      <c r="BY81" s="448"/>
      <c r="BZ81" s="448"/>
      <c r="CA81" s="448"/>
      <c r="CB81" s="426"/>
      <c r="CC81" s="426"/>
      <c r="CD81" s="426"/>
      <c r="CE81" s="426"/>
      <c r="CF81" s="426"/>
      <c r="CG81" s="426"/>
      <c r="CH81" s="426"/>
      <c r="CI81" s="426"/>
      <c r="CJ81" s="426"/>
      <c r="CK81" s="426"/>
      <c r="CL81" s="426"/>
      <c r="CN81" s="448"/>
      <c r="CO81" s="448"/>
      <c r="CP81" s="448"/>
      <c r="CQ81" s="426"/>
      <c r="CR81" s="426"/>
      <c r="CS81" s="426"/>
      <c r="CT81" s="426"/>
      <c r="CU81" s="426"/>
      <c r="CV81" s="426"/>
      <c r="CW81" s="426"/>
      <c r="CX81" s="426"/>
      <c r="CY81" s="426"/>
      <c r="CZ81" s="426"/>
      <c r="DA81" s="426"/>
      <c r="DC81" s="448"/>
      <c r="DD81" s="448"/>
      <c r="DE81" s="448"/>
      <c r="DF81" s="426"/>
      <c r="DG81" s="426"/>
      <c r="DH81" s="426"/>
      <c r="DI81" s="426"/>
      <c r="DJ81" s="426"/>
      <c r="DK81" s="426"/>
      <c r="DL81" s="426"/>
      <c r="DM81" s="426"/>
      <c r="DN81" s="426"/>
      <c r="DO81" s="426"/>
      <c r="DP81" s="426"/>
      <c r="DQ81" s="448"/>
      <c r="DR81" s="448"/>
      <c r="DS81" s="426"/>
      <c r="DT81" s="426"/>
      <c r="DU81" s="426"/>
      <c r="DV81" s="426"/>
      <c r="DW81" s="426"/>
      <c r="DX81" s="426"/>
      <c r="DY81" s="426"/>
      <c r="DZ81" s="426"/>
      <c r="EA81" s="426"/>
      <c r="EB81" s="426"/>
      <c r="EC81" s="426"/>
      <c r="ED81" s="448"/>
      <c r="EE81" s="448"/>
      <c r="EF81" s="426"/>
      <c r="EG81" s="426"/>
      <c r="EH81" s="426"/>
      <c r="EI81" s="426"/>
      <c r="EJ81" s="426"/>
      <c r="EK81" s="426"/>
      <c r="EL81" s="426"/>
      <c r="EM81" s="426"/>
      <c r="EN81" s="426"/>
      <c r="EO81" s="426"/>
      <c r="EP81" s="426"/>
    </row>
    <row r="82" spans="1:146" hidden="1" outlineLevel="1" x14ac:dyDescent="0.25">
      <c r="A82" s="487" t="s">
        <v>314</v>
      </c>
      <c r="B82" s="488" t="s">
        <v>315</v>
      </c>
      <c r="C82" s="489">
        <f>SUM(C83+C87+C92)</f>
        <v>0</v>
      </c>
      <c r="D82" s="489">
        <f t="shared" ref="D82:AD82" si="308">SUM(D83+D87+D92)</f>
        <v>0</v>
      </c>
      <c r="E82" s="489">
        <f t="shared" si="308"/>
        <v>0</v>
      </c>
      <c r="F82" s="489">
        <f t="shared" si="308"/>
        <v>0</v>
      </c>
      <c r="G82" s="489">
        <f t="shared" si="308"/>
        <v>0</v>
      </c>
      <c r="H82" s="489">
        <f t="shared" si="308"/>
        <v>0</v>
      </c>
      <c r="I82" s="489">
        <f t="shared" si="308"/>
        <v>0</v>
      </c>
      <c r="J82" s="489">
        <f t="shared" si="308"/>
        <v>0</v>
      </c>
      <c r="K82" s="489">
        <f t="shared" si="308"/>
        <v>0</v>
      </c>
      <c r="L82" s="489">
        <f t="shared" si="308"/>
        <v>0</v>
      </c>
      <c r="M82" s="489">
        <f t="shared" si="308"/>
        <v>0</v>
      </c>
      <c r="N82" s="489">
        <f t="shared" si="308"/>
        <v>0</v>
      </c>
      <c r="O82" s="489">
        <f t="shared" si="308"/>
        <v>0</v>
      </c>
      <c r="P82" s="489">
        <f t="shared" si="308"/>
        <v>0</v>
      </c>
      <c r="Q82" s="489">
        <f t="shared" si="308"/>
        <v>0</v>
      </c>
      <c r="R82" s="489">
        <f t="shared" si="308"/>
        <v>0</v>
      </c>
      <c r="S82" s="489">
        <f t="shared" si="308"/>
        <v>0</v>
      </c>
      <c r="T82" s="489">
        <f t="shared" si="308"/>
        <v>0</v>
      </c>
      <c r="U82" s="489">
        <f t="shared" si="308"/>
        <v>0</v>
      </c>
      <c r="V82" s="489">
        <f t="shared" si="308"/>
        <v>0</v>
      </c>
      <c r="W82" s="489">
        <f t="shared" si="308"/>
        <v>0</v>
      </c>
      <c r="X82" s="489">
        <f t="shared" si="308"/>
        <v>0</v>
      </c>
      <c r="Y82" s="489">
        <f t="shared" si="308"/>
        <v>0</v>
      </c>
      <c r="Z82" s="489">
        <f t="shared" si="308"/>
        <v>0</v>
      </c>
      <c r="AA82" s="489">
        <f t="shared" si="308"/>
        <v>0</v>
      </c>
      <c r="AB82" s="489">
        <f t="shared" si="308"/>
        <v>0</v>
      </c>
      <c r="AC82" s="489">
        <f t="shared" si="308"/>
        <v>0</v>
      </c>
      <c r="AD82" s="489">
        <f t="shared" si="308"/>
        <v>0</v>
      </c>
      <c r="AF82" s="489">
        <f t="shared" ref="AF82:AS82" si="309">SUM(AF83+AF87+AF92)</f>
        <v>0</v>
      </c>
      <c r="AG82" s="489">
        <f t="shared" si="309"/>
        <v>0</v>
      </c>
      <c r="AH82" s="489">
        <f t="shared" si="309"/>
        <v>0</v>
      </c>
      <c r="AI82" s="489">
        <f t="shared" si="309"/>
        <v>0</v>
      </c>
      <c r="AJ82" s="489">
        <f t="shared" si="309"/>
        <v>0</v>
      </c>
      <c r="AK82" s="489">
        <f t="shared" si="309"/>
        <v>0</v>
      </c>
      <c r="AL82" s="489">
        <f t="shared" si="309"/>
        <v>0</v>
      </c>
      <c r="AM82" s="489">
        <f t="shared" si="309"/>
        <v>0</v>
      </c>
      <c r="AN82" s="489">
        <f t="shared" si="309"/>
        <v>0</v>
      </c>
      <c r="AO82" s="489">
        <f t="shared" si="309"/>
        <v>0</v>
      </c>
      <c r="AP82" s="489">
        <f t="shared" si="309"/>
        <v>0</v>
      </c>
      <c r="AQ82" s="489">
        <f t="shared" si="309"/>
        <v>0</v>
      </c>
      <c r="AR82" s="489">
        <f t="shared" si="309"/>
        <v>0</v>
      </c>
      <c r="AS82" s="489">
        <f t="shared" si="309"/>
        <v>0</v>
      </c>
      <c r="AU82" s="489">
        <f t="shared" ref="AU82:BH82" si="310">SUM(AU83+AU87+AU92)</f>
        <v>0</v>
      </c>
      <c r="AV82" s="489">
        <f t="shared" si="310"/>
        <v>0</v>
      </c>
      <c r="AW82" s="489">
        <f t="shared" si="310"/>
        <v>0</v>
      </c>
      <c r="AX82" s="489">
        <f t="shared" si="310"/>
        <v>0</v>
      </c>
      <c r="AY82" s="489">
        <f t="shared" si="310"/>
        <v>0</v>
      </c>
      <c r="AZ82" s="489">
        <f t="shared" si="310"/>
        <v>0</v>
      </c>
      <c r="BA82" s="489">
        <f t="shared" si="310"/>
        <v>0</v>
      </c>
      <c r="BB82" s="489">
        <f t="shared" si="310"/>
        <v>0</v>
      </c>
      <c r="BC82" s="489">
        <f t="shared" si="310"/>
        <v>0</v>
      </c>
      <c r="BD82" s="489">
        <f t="shared" si="310"/>
        <v>0</v>
      </c>
      <c r="BE82" s="489">
        <f t="shared" si="310"/>
        <v>0</v>
      </c>
      <c r="BF82" s="489">
        <f t="shared" si="310"/>
        <v>0</v>
      </c>
      <c r="BG82" s="489">
        <f t="shared" si="310"/>
        <v>0</v>
      </c>
      <c r="BH82" s="489">
        <f t="shared" si="310"/>
        <v>0</v>
      </c>
      <c r="BJ82" s="489">
        <f t="shared" ref="BJ82:BW82" si="311">SUM(BJ83+BJ87+BJ92)</f>
        <v>0</v>
      </c>
      <c r="BK82" s="489">
        <f t="shared" si="311"/>
        <v>0</v>
      </c>
      <c r="BL82" s="489">
        <f t="shared" si="311"/>
        <v>0</v>
      </c>
      <c r="BM82" s="489">
        <f t="shared" si="311"/>
        <v>0</v>
      </c>
      <c r="BN82" s="489">
        <f t="shared" si="311"/>
        <v>0</v>
      </c>
      <c r="BO82" s="489">
        <f t="shared" si="311"/>
        <v>0</v>
      </c>
      <c r="BP82" s="489">
        <f t="shared" si="311"/>
        <v>0</v>
      </c>
      <c r="BQ82" s="489">
        <f t="shared" si="311"/>
        <v>0</v>
      </c>
      <c r="BR82" s="489">
        <f t="shared" si="311"/>
        <v>0</v>
      </c>
      <c r="BS82" s="489">
        <f t="shared" si="311"/>
        <v>0</v>
      </c>
      <c r="BT82" s="489">
        <f t="shared" si="311"/>
        <v>0</v>
      </c>
      <c r="BU82" s="489">
        <f t="shared" si="311"/>
        <v>0</v>
      </c>
      <c r="BV82" s="489">
        <f t="shared" si="311"/>
        <v>0</v>
      </c>
      <c r="BW82" s="489">
        <f t="shared" si="311"/>
        <v>0</v>
      </c>
      <c r="BY82" s="489">
        <f t="shared" ref="BY82:CL82" si="312">SUM(BY83+BY87+BY92)</f>
        <v>0</v>
      </c>
      <c r="BZ82" s="489">
        <f t="shared" si="312"/>
        <v>0</v>
      </c>
      <c r="CA82" s="489">
        <f t="shared" si="312"/>
        <v>0</v>
      </c>
      <c r="CB82" s="489">
        <f t="shared" si="312"/>
        <v>0</v>
      </c>
      <c r="CC82" s="489">
        <f t="shared" si="312"/>
        <v>0</v>
      </c>
      <c r="CD82" s="489">
        <f t="shared" si="312"/>
        <v>0</v>
      </c>
      <c r="CE82" s="489">
        <f t="shared" si="312"/>
        <v>0</v>
      </c>
      <c r="CF82" s="489">
        <f t="shared" si="312"/>
        <v>0</v>
      </c>
      <c r="CG82" s="489">
        <f t="shared" si="312"/>
        <v>0</v>
      </c>
      <c r="CH82" s="489">
        <f t="shared" si="312"/>
        <v>0</v>
      </c>
      <c r="CI82" s="489">
        <f t="shared" si="312"/>
        <v>0</v>
      </c>
      <c r="CJ82" s="489">
        <f t="shared" si="312"/>
        <v>0</v>
      </c>
      <c r="CK82" s="489">
        <f t="shared" si="312"/>
        <v>0</v>
      </c>
      <c r="CL82" s="489">
        <f t="shared" si="312"/>
        <v>0</v>
      </c>
      <c r="CN82" s="489">
        <f t="shared" ref="CN82:DA82" si="313">SUM(CN83+CN87+CN92)</f>
        <v>0</v>
      </c>
      <c r="CO82" s="489">
        <f t="shared" si="313"/>
        <v>0</v>
      </c>
      <c r="CP82" s="489">
        <f t="shared" si="313"/>
        <v>0</v>
      </c>
      <c r="CQ82" s="489">
        <f t="shared" si="313"/>
        <v>0</v>
      </c>
      <c r="CR82" s="489">
        <f t="shared" si="313"/>
        <v>0</v>
      </c>
      <c r="CS82" s="489">
        <f t="shared" si="313"/>
        <v>0</v>
      </c>
      <c r="CT82" s="489">
        <f t="shared" si="313"/>
        <v>0</v>
      </c>
      <c r="CU82" s="489">
        <f t="shared" si="313"/>
        <v>0</v>
      </c>
      <c r="CV82" s="489">
        <f t="shared" si="313"/>
        <v>0</v>
      </c>
      <c r="CW82" s="489">
        <f t="shared" si="313"/>
        <v>0</v>
      </c>
      <c r="CX82" s="489">
        <f t="shared" si="313"/>
        <v>0</v>
      </c>
      <c r="CY82" s="489">
        <f t="shared" si="313"/>
        <v>0</v>
      </c>
      <c r="CZ82" s="489">
        <f t="shared" si="313"/>
        <v>0</v>
      </c>
      <c r="DA82" s="489">
        <f t="shared" si="313"/>
        <v>0</v>
      </c>
      <c r="DC82" s="489">
        <f t="shared" ref="DC82:DP82" si="314">SUM(DC83+DC87+DC92)</f>
        <v>0</v>
      </c>
      <c r="DD82" s="489">
        <f t="shared" si="314"/>
        <v>0</v>
      </c>
      <c r="DE82" s="489">
        <f t="shared" si="314"/>
        <v>0</v>
      </c>
      <c r="DF82" s="489">
        <f t="shared" si="314"/>
        <v>0</v>
      </c>
      <c r="DG82" s="489">
        <f t="shared" si="314"/>
        <v>0</v>
      </c>
      <c r="DH82" s="489">
        <f t="shared" si="314"/>
        <v>0</v>
      </c>
      <c r="DI82" s="489">
        <f t="shared" si="314"/>
        <v>0</v>
      </c>
      <c r="DJ82" s="489">
        <f t="shared" si="314"/>
        <v>0</v>
      </c>
      <c r="DK82" s="489">
        <f t="shared" si="314"/>
        <v>0</v>
      </c>
      <c r="DL82" s="489">
        <f t="shared" si="314"/>
        <v>0</v>
      </c>
      <c r="DM82" s="489">
        <f t="shared" si="314"/>
        <v>0</v>
      </c>
      <c r="DN82" s="489">
        <f t="shared" si="314"/>
        <v>0</v>
      </c>
      <c r="DO82" s="489">
        <f t="shared" si="314"/>
        <v>0</v>
      </c>
      <c r="DP82" s="489">
        <f t="shared" si="314"/>
        <v>0</v>
      </c>
      <c r="DQ82" s="489">
        <f t="shared" ref="DQ82:EC82" si="315">SUM(DQ83+DQ87+DQ92)</f>
        <v>0</v>
      </c>
      <c r="DR82" s="489">
        <f t="shared" si="315"/>
        <v>0</v>
      </c>
      <c r="DS82" s="489">
        <f t="shared" si="315"/>
        <v>0</v>
      </c>
      <c r="DT82" s="489" t="e">
        <f t="shared" si="315"/>
        <v>#REF!</v>
      </c>
      <c r="DU82" s="489">
        <f t="shared" si="315"/>
        <v>0</v>
      </c>
      <c r="DV82" s="489">
        <f t="shared" si="315"/>
        <v>0</v>
      </c>
      <c r="DW82" s="489">
        <f t="shared" si="315"/>
        <v>0</v>
      </c>
      <c r="DX82" s="489">
        <f t="shared" si="315"/>
        <v>0</v>
      </c>
      <c r="DY82" s="489">
        <f t="shared" si="315"/>
        <v>0</v>
      </c>
      <c r="DZ82" s="489">
        <f t="shared" si="315"/>
        <v>0</v>
      </c>
      <c r="EA82" s="489">
        <f t="shared" si="315"/>
        <v>0</v>
      </c>
      <c r="EB82" s="489">
        <f t="shared" si="315"/>
        <v>0</v>
      </c>
      <c r="EC82" s="489">
        <f t="shared" si="315"/>
        <v>0</v>
      </c>
      <c r="ED82" s="489">
        <f t="shared" ref="ED82:EP82" si="316">SUM(ED83+ED87+ED92)</f>
        <v>0</v>
      </c>
      <c r="EE82" s="489">
        <f t="shared" si="316"/>
        <v>0</v>
      </c>
      <c r="EF82" s="489">
        <f t="shared" si="316"/>
        <v>0</v>
      </c>
      <c r="EG82" s="489" t="e">
        <f t="shared" si="316"/>
        <v>#REF!</v>
      </c>
      <c r="EH82" s="489">
        <f t="shared" si="316"/>
        <v>0</v>
      </c>
      <c r="EI82" s="489">
        <f t="shared" si="316"/>
        <v>0</v>
      </c>
      <c r="EJ82" s="489">
        <f t="shared" si="316"/>
        <v>0</v>
      </c>
      <c r="EK82" s="489">
        <f t="shared" si="316"/>
        <v>0</v>
      </c>
      <c r="EL82" s="489">
        <f t="shared" si="316"/>
        <v>0</v>
      </c>
      <c r="EM82" s="489">
        <f t="shared" si="316"/>
        <v>0</v>
      </c>
      <c r="EN82" s="489">
        <f t="shared" si="316"/>
        <v>0</v>
      </c>
      <c r="EO82" s="489">
        <f t="shared" si="316"/>
        <v>0</v>
      </c>
      <c r="EP82" s="489">
        <f t="shared" si="316"/>
        <v>0</v>
      </c>
    </row>
    <row r="83" spans="1:146" hidden="1" outlineLevel="1" x14ac:dyDescent="0.25">
      <c r="A83" s="487" t="s">
        <v>232</v>
      </c>
      <c r="B83" s="488" t="s">
        <v>316</v>
      </c>
      <c r="C83" s="489">
        <f>SUM(C84:C86)</f>
        <v>0</v>
      </c>
      <c r="D83" s="489">
        <f t="shared" ref="D83:AD83" si="317">SUM(D84:D86)</f>
        <v>0</v>
      </c>
      <c r="E83" s="489">
        <f t="shared" si="317"/>
        <v>0</v>
      </c>
      <c r="F83" s="489">
        <f t="shared" si="317"/>
        <v>0</v>
      </c>
      <c r="G83" s="489">
        <f t="shared" si="317"/>
        <v>0</v>
      </c>
      <c r="H83" s="489">
        <f t="shared" si="317"/>
        <v>0</v>
      </c>
      <c r="I83" s="489">
        <f t="shared" si="317"/>
        <v>0</v>
      </c>
      <c r="J83" s="489">
        <f t="shared" si="317"/>
        <v>0</v>
      </c>
      <c r="K83" s="489">
        <f t="shared" si="317"/>
        <v>0</v>
      </c>
      <c r="L83" s="489">
        <f t="shared" si="317"/>
        <v>0</v>
      </c>
      <c r="M83" s="489">
        <f t="shared" si="317"/>
        <v>0</v>
      </c>
      <c r="N83" s="489">
        <f t="shared" si="317"/>
        <v>0</v>
      </c>
      <c r="O83" s="489">
        <f t="shared" si="317"/>
        <v>0</v>
      </c>
      <c r="P83" s="489">
        <f t="shared" si="317"/>
        <v>0</v>
      </c>
      <c r="Q83" s="489">
        <f t="shared" si="317"/>
        <v>0</v>
      </c>
      <c r="R83" s="489">
        <f t="shared" si="317"/>
        <v>0</v>
      </c>
      <c r="S83" s="489">
        <f t="shared" si="317"/>
        <v>0</v>
      </c>
      <c r="T83" s="489">
        <f t="shared" si="317"/>
        <v>0</v>
      </c>
      <c r="U83" s="489">
        <f t="shared" si="317"/>
        <v>0</v>
      </c>
      <c r="V83" s="489">
        <f t="shared" si="317"/>
        <v>0</v>
      </c>
      <c r="W83" s="489">
        <f t="shared" si="317"/>
        <v>0</v>
      </c>
      <c r="X83" s="489">
        <f t="shared" si="317"/>
        <v>0</v>
      </c>
      <c r="Y83" s="489">
        <f t="shared" si="317"/>
        <v>0</v>
      </c>
      <c r="Z83" s="489">
        <f t="shared" si="317"/>
        <v>0</v>
      </c>
      <c r="AA83" s="489">
        <f t="shared" si="317"/>
        <v>0</v>
      </c>
      <c r="AB83" s="489">
        <f t="shared" si="317"/>
        <v>0</v>
      </c>
      <c r="AC83" s="489">
        <f t="shared" si="317"/>
        <v>0</v>
      </c>
      <c r="AD83" s="489">
        <f t="shared" si="317"/>
        <v>0</v>
      </c>
      <c r="AF83" s="489">
        <f t="shared" ref="AF83:AS83" si="318">SUM(AF84:AF86)</f>
        <v>0</v>
      </c>
      <c r="AG83" s="489">
        <f t="shared" si="318"/>
        <v>0</v>
      </c>
      <c r="AH83" s="489">
        <f t="shared" si="318"/>
        <v>0</v>
      </c>
      <c r="AI83" s="489">
        <f t="shared" si="318"/>
        <v>0</v>
      </c>
      <c r="AJ83" s="489">
        <f t="shared" si="318"/>
        <v>0</v>
      </c>
      <c r="AK83" s="489">
        <f t="shared" si="318"/>
        <v>0</v>
      </c>
      <c r="AL83" s="489">
        <f t="shared" si="318"/>
        <v>0</v>
      </c>
      <c r="AM83" s="489">
        <f t="shared" si="318"/>
        <v>0</v>
      </c>
      <c r="AN83" s="489">
        <f t="shared" si="318"/>
        <v>0</v>
      </c>
      <c r="AO83" s="489">
        <f t="shared" si="318"/>
        <v>0</v>
      </c>
      <c r="AP83" s="489">
        <f t="shared" si="318"/>
        <v>0</v>
      </c>
      <c r="AQ83" s="489">
        <f t="shared" si="318"/>
        <v>0</v>
      </c>
      <c r="AR83" s="489">
        <f t="shared" si="318"/>
        <v>0</v>
      </c>
      <c r="AS83" s="489">
        <f t="shared" si="318"/>
        <v>0</v>
      </c>
      <c r="AU83" s="489">
        <f t="shared" ref="AU83:BH83" si="319">SUM(AU84:AU86)</f>
        <v>0</v>
      </c>
      <c r="AV83" s="489">
        <f t="shared" si="319"/>
        <v>0</v>
      </c>
      <c r="AW83" s="489">
        <f t="shared" si="319"/>
        <v>0</v>
      </c>
      <c r="AX83" s="489">
        <f t="shared" si="319"/>
        <v>0</v>
      </c>
      <c r="AY83" s="489">
        <f t="shared" si="319"/>
        <v>0</v>
      </c>
      <c r="AZ83" s="489">
        <f t="shared" si="319"/>
        <v>0</v>
      </c>
      <c r="BA83" s="489">
        <f t="shared" si="319"/>
        <v>0</v>
      </c>
      <c r="BB83" s="489">
        <f t="shared" si="319"/>
        <v>0</v>
      </c>
      <c r="BC83" s="489">
        <f t="shared" si="319"/>
        <v>0</v>
      </c>
      <c r="BD83" s="489">
        <f t="shared" si="319"/>
        <v>0</v>
      </c>
      <c r="BE83" s="489">
        <f t="shared" si="319"/>
        <v>0</v>
      </c>
      <c r="BF83" s="489">
        <f t="shared" si="319"/>
        <v>0</v>
      </c>
      <c r="BG83" s="489">
        <f t="shared" si="319"/>
        <v>0</v>
      </c>
      <c r="BH83" s="489">
        <f t="shared" si="319"/>
        <v>0</v>
      </c>
      <c r="BJ83" s="489">
        <f t="shared" ref="BJ83:BW83" si="320">SUM(BJ84:BJ86)</f>
        <v>0</v>
      </c>
      <c r="BK83" s="489">
        <f t="shared" si="320"/>
        <v>0</v>
      </c>
      <c r="BL83" s="489">
        <f t="shared" si="320"/>
        <v>0</v>
      </c>
      <c r="BM83" s="489">
        <f t="shared" si="320"/>
        <v>0</v>
      </c>
      <c r="BN83" s="489">
        <f t="shared" si="320"/>
        <v>0</v>
      </c>
      <c r="BO83" s="489">
        <f t="shared" si="320"/>
        <v>0</v>
      </c>
      <c r="BP83" s="489">
        <f t="shared" si="320"/>
        <v>0</v>
      </c>
      <c r="BQ83" s="489">
        <f t="shared" si="320"/>
        <v>0</v>
      </c>
      <c r="BR83" s="489">
        <f t="shared" si="320"/>
        <v>0</v>
      </c>
      <c r="BS83" s="489">
        <f t="shared" si="320"/>
        <v>0</v>
      </c>
      <c r="BT83" s="489">
        <f t="shared" si="320"/>
        <v>0</v>
      </c>
      <c r="BU83" s="489">
        <f t="shared" si="320"/>
        <v>0</v>
      </c>
      <c r="BV83" s="489">
        <f t="shared" si="320"/>
        <v>0</v>
      </c>
      <c r="BW83" s="489">
        <f t="shared" si="320"/>
        <v>0</v>
      </c>
      <c r="BY83" s="489">
        <f t="shared" ref="BY83:CL83" si="321">SUM(BY84:BY86)</f>
        <v>0</v>
      </c>
      <c r="BZ83" s="489">
        <f t="shared" si="321"/>
        <v>0</v>
      </c>
      <c r="CA83" s="489">
        <f t="shared" si="321"/>
        <v>0</v>
      </c>
      <c r="CB83" s="489">
        <f t="shared" si="321"/>
        <v>0</v>
      </c>
      <c r="CC83" s="489">
        <f t="shared" si="321"/>
        <v>0</v>
      </c>
      <c r="CD83" s="489">
        <f t="shared" si="321"/>
        <v>0</v>
      </c>
      <c r="CE83" s="489">
        <f t="shared" si="321"/>
        <v>0</v>
      </c>
      <c r="CF83" s="489">
        <f t="shared" si="321"/>
        <v>0</v>
      </c>
      <c r="CG83" s="489">
        <f t="shared" si="321"/>
        <v>0</v>
      </c>
      <c r="CH83" s="489">
        <f t="shared" si="321"/>
        <v>0</v>
      </c>
      <c r="CI83" s="489">
        <f t="shared" si="321"/>
        <v>0</v>
      </c>
      <c r="CJ83" s="489">
        <f t="shared" si="321"/>
        <v>0</v>
      </c>
      <c r="CK83" s="489">
        <f t="shared" si="321"/>
        <v>0</v>
      </c>
      <c r="CL83" s="489">
        <f t="shared" si="321"/>
        <v>0</v>
      </c>
      <c r="CN83" s="489">
        <f t="shared" ref="CN83:DA83" si="322">SUM(CN84:CN86)</f>
        <v>0</v>
      </c>
      <c r="CO83" s="489">
        <f t="shared" si="322"/>
        <v>0</v>
      </c>
      <c r="CP83" s="489">
        <f t="shared" si="322"/>
        <v>0</v>
      </c>
      <c r="CQ83" s="489">
        <f t="shared" si="322"/>
        <v>0</v>
      </c>
      <c r="CR83" s="489">
        <f t="shared" si="322"/>
        <v>0</v>
      </c>
      <c r="CS83" s="489">
        <f t="shared" si="322"/>
        <v>0</v>
      </c>
      <c r="CT83" s="489">
        <f t="shared" si="322"/>
        <v>0</v>
      </c>
      <c r="CU83" s="489">
        <f t="shared" si="322"/>
        <v>0</v>
      </c>
      <c r="CV83" s="489">
        <f t="shared" si="322"/>
        <v>0</v>
      </c>
      <c r="CW83" s="489">
        <f t="shared" si="322"/>
        <v>0</v>
      </c>
      <c r="CX83" s="489">
        <f t="shared" si="322"/>
        <v>0</v>
      </c>
      <c r="CY83" s="489">
        <f t="shared" si="322"/>
        <v>0</v>
      </c>
      <c r="CZ83" s="489">
        <f t="shared" si="322"/>
        <v>0</v>
      </c>
      <c r="DA83" s="489">
        <f t="shared" si="322"/>
        <v>0</v>
      </c>
      <c r="DC83" s="489">
        <f t="shared" ref="DC83:DP83" si="323">SUM(DC84:DC86)</f>
        <v>0</v>
      </c>
      <c r="DD83" s="489">
        <f t="shared" si="323"/>
        <v>0</v>
      </c>
      <c r="DE83" s="489">
        <f t="shared" si="323"/>
        <v>0</v>
      </c>
      <c r="DF83" s="489">
        <f t="shared" si="323"/>
        <v>0</v>
      </c>
      <c r="DG83" s="489">
        <f t="shared" si="323"/>
        <v>0</v>
      </c>
      <c r="DH83" s="489">
        <f t="shared" si="323"/>
        <v>0</v>
      </c>
      <c r="DI83" s="489">
        <f t="shared" si="323"/>
        <v>0</v>
      </c>
      <c r="DJ83" s="489">
        <f t="shared" si="323"/>
        <v>0</v>
      </c>
      <c r="DK83" s="489">
        <f t="shared" si="323"/>
        <v>0</v>
      </c>
      <c r="DL83" s="489">
        <f t="shared" si="323"/>
        <v>0</v>
      </c>
      <c r="DM83" s="489">
        <f t="shared" si="323"/>
        <v>0</v>
      </c>
      <c r="DN83" s="489">
        <f t="shared" si="323"/>
        <v>0</v>
      </c>
      <c r="DO83" s="489">
        <f t="shared" si="323"/>
        <v>0</v>
      </c>
      <c r="DP83" s="489">
        <f t="shared" si="323"/>
        <v>0</v>
      </c>
      <c r="DQ83" s="489">
        <f t="shared" ref="DQ83:EC83" si="324">SUM(DQ84:DQ86)</f>
        <v>0</v>
      </c>
      <c r="DR83" s="489">
        <f t="shared" si="324"/>
        <v>0</v>
      </c>
      <c r="DS83" s="489">
        <f t="shared" si="324"/>
        <v>0</v>
      </c>
      <c r="DT83" s="489" t="e">
        <f t="shared" si="324"/>
        <v>#REF!</v>
      </c>
      <c r="DU83" s="489">
        <f t="shared" si="324"/>
        <v>0</v>
      </c>
      <c r="DV83" s="489">
        <f t="shared" si="324"/>
        <v>0</v>
      </c>
      <c r="DW83" s="489">
        <f t="shared" si="324"/>
        <v>0</v>
      </c>
      <c r="DX83" s="489">
        <f t="shared" si="324"/>
        <v>0</v>
      </c>
      <c r="DY83" s="489">
        <f t="shared" si="324"/>
        <v>0</v>
      </c>
      <c r="DZ83" s="489">
        <f t="shared" si="324"/>
        <v>0</v>
      </c>
      <c r="EA83" s="489">
        <f t="shared" si="324"/>
        <v>0</v>
      </c>
      <c r="EB83" s="489">
        <f t="shared" si="324"/>
        <v>0</v>
      </c>
      <c r="EC83" s="489">
        <f t="shared" si="324"/>
        <v>0</v>
      </c>
      <c r="ED83" s="489">
        <f t="shared" ref="ED83:EP83" si="325">SUM(ED84:ED86)</f>
        <v>0</v>
      </c>
      <c r="EE83" s="489">
        <f t="shared" si="325"/>
        <v>0</v>
      </c>
      <c r="EF83" s="489">
        <f t="shared" si="325"/>
        <v>0</v>
      </c>
      <c r="EG83" s="489" t="e">
        <f t="shared" si="325"/>
        <v>#REF!</v>
      </c>
      <c r="EH83" s="489">
        <f t="shared" si="325"/>
        <v>0</v>
      </c>
      <c r="EI83" s="489">
        <f t="shared" si="325"/>
        <v>0</v>
      </c>
      <c r="EJ83" s="489">
        <f t="shared" si="325"/>
        <v>0</v>
      </c>
      <c r="EK83" s="489">
        <f t="shared" si="325"/>
        <v>0</v>
      </c>
      <c r="EL83" s="489">
        <f t="shared" si="325"/>
        <v>0</v>
      </c>
      <c r="EM83" s="489">
        <f t="shared" si="325"/>
        <v>0</v>
      </c>
      <c r="EN83" s="489">
        <f t="shared" si="325"/>
        <v>0</v>
      </c>
      <c r="EO83" s="489">
        <f t="shared" si="325"/>
        <v>0</v>
      </c>
      <c r="EP83" s="489">
        <f t="shared" si="325"/>
        <v>0</v>
      </c>
    </row>
    <row r="84" spans="1:146" ht="30" hidden="1" outlineLevel="1" x14ac:dyDescent="0.25">
      <c r="A84" s="492" t="s">
        <v>2</v>
      </c>
      <c r="B84" s="493" t="s">
        <v>317</v>
      </c>
      <c r="C84" s="494"/>
      <c r="D84" s="495"/>
      <c r="E84" s="495"/>
      <c r="F84" s="495"/>
      <c r="G84" s="496">
        <f t="shared" ref="G84:G86" si="326">C84+D84-E84+F84</f>
        <v>0</v>
      </c>
      <c r="H84" s="495"/>
      <c r="I84" s="495"/>
      <c r="J84" s="495"/>
      <c r="K84" s="495"/>
      <c r="L84" s="495"/>
      <c r="M84" s="495"/>
      <c r="N84" s="496">
        <f>H84+I84-J84+K84-L84+M84</f>
        <v>0</v>
      </c>
      <c r="O84" s="495"/>
      <c r="P84" s="495"/>
      <c r="Q84" s="495"/>
      <c r="R84" s="495"/>
      <c r="S84" s="495"/>
      <c r="T84" s="495"/>
      <c r="U84" s="496">
        <f t="shared" ref="U84:U86" si="327">Q84+R84-S84+T84</f>
        <v>0</v>
      </c>
      <c r="V84" s="495"/>
      <c r="W84" s="495"/>
      <c r="X84" s="495"/>
      <c r="Y84" s="495"/>
      <c r="Z84" s="495"/>
      <c r="AA84" s="495"/>
      <c r="AB84" s="496">
        <f>V84+W84-X84+Y84-Z84+AA84</f>
        <v>0</v>
      </c>
      <c r="AC84" s="495"/>
      <c r="AD84" s="495"/>
      <c r="AF84" s="495"/>
      <c r="AG84" s="495"/>
      <c r="AH84" s="495"/>
      <c r="AI84" s="495"/>
      <c r="AJ84" s="496">
        <f t="shared" ref="AJ84:AJ86" si="328">AF84+AG84-AH84+AI84</f>
        <v>0</v>
      </c>
      <c r="AK84" s="495"/>
      <c r="AL84" s="495"/>
      <c r="AM84" s="495"/>
      <c r="AN84" s="495"/>
      <c r="AO84" s="495"/>
      <c r="AP84" s="495"/>
      <c r="AQ84" s="496">
        <f>AK84+AL84-AM84+AN84-AO84+AP84</f>
        <v>0</v>
      </c>
      <c r="AR84" s="495"/>
      <c r="AS84" s="495"/>
      <c r="AU84" s="495"/>
      <c r="AV84" s="495"/>
      <c r="AW84" s="495"/>
      <c r="AX84" s="495"/>
      <c r="AY84" s="496">
        <f t="shared" ref="AY84:AY86" si="329">AU84+AV84-AW84+AX84</f>
        <v>0</v>
      </c>
      <c r="AZ84" s="495"/>
      <c r="BA84" s="495"/>
      <c r="BB84" s="495"/>
      <c r="BC84" s="495"/>
      <c r="BD84" s="495"/>
      <c r="BE84" s="495"/>
      <c r="BF84" s="496">
        <f>AZ84+BA84-BB84+BC84-BD84+BE84</f>
        <v>0</v>
      </c>
      <c r="BG84" s="495"/>
      <c r="BH84" s="495"/>
      <c r="BJ84" s="495"/>
      <c r="BK84" s="495"/>
      <c r="BL84" s="495"/>
      <c r="BM84" s="495"/>
      <c r="BN84" s="496">
        <f t="shared" ref="BN84:BN86" si="330">BJ84+BK84-BL84+BM84</f>
        <v>0</v>
      </c>
      <c r="BO84" s="495"/>
      <c r="BP84" s="495"/>
      <c r="BQ84" s="495"/>
      <c r="BR84" s="495"/>
      <c r="BS84" s="495"/>
      <c r="BT84" s="495"/>
      <c r="BU84" s="496">
        <f>BO84+BP84-BQ84+BR84-BS84+BT84</f>
        <v>0</v>
      </c>
      <c r="BV84" s="495"/>
      <c r="BW84" s="495"/>
      <c r="BY84" s="495"/>
      <c r="BZ84" s="495"/>
      <c r="CA84" s="495"/>
      <c r="CB84" s="495"/>
      <c r="CC84" s="496">
        <f t="shared" ref="CC84:CC86" si="331">BY84+BZ84-CA84+CB84</f>
        <v>0</v>
      </c>
      <c r="CD84" s="495"/>
      <c r="CE84" s="495"/>
      <c r="CF84" s="495"/>
      <c r="CG84" s="495"/>
      <c r="CH84" s="495"/>
      <c r="CI84" s="495"/>
      <c r="CJ84" s="496">
        <f>CD84+CE84-CF84+CG84-CH84+CI84</f>
        <v>0</v>
      </c>
      <c r="CK84" s="495"/>
      <c r="CL84" s="495"/>
      <c r="CN84" s="495"/>
      <c r="CO84" s="495"/>
      <c r="CP84" s="495"/>
      <c r="CQ84" s="495"/>
      <c r="CR84" s="496">
        <f t="shared" ref="CR84:CR86" si="332">CN84+CO84-CP84+CQ84</f>
        <v>0</v>
      </c>
      <c r="CS84" s="495"/>
      <c r="CT84" s="495"/>
      <c r="CU84" s="495"/>
      <c r="CV84" s="495"/>
      <c r="CW84" s="495"/>
      <c r="CX84" s="495"/>
      <c r="CY84" s="496">
        <f>CS84+CT84-CU84+CV84-CW84+CX84</f>
        <v>0</v>
      </c>
      <c r="CZ84" s="495"/>
      <c r="DA84" s="495"/>
      <c r="DC84" s="495"/>
      <c r="DD84" s="495"/>
      <c r="DE84" s="495"/>
      <c r="DF84" s="495"/>
      <c r="DG84" s="496">
        <f t="shared" ref="DG84:DG86" si="333">DC84+DD84-DE84+DF84</f>
        <v>0</v>
      </c>
      <c r="DH84" s="495"/>
      <c r="DI84" s="495"/>
      <c r="DJ84" s="495"/>
      <c r="DK84" s="495"/>
      <c r="DL84" s="495"/>
      <c r="DM84" s="495"/>
      <c r="DN84" s="496">
        <f>DH84+DI84-DJ84+DK84-DL84+DM84</f>
        <v>0</v>
      </c>
      <c r="DO84" s="495"/>
      <c r="DP84" s="495"/>
      <c r="DQ84" s="495"/>
      <c r="DR84" s="495"/>
      <c r="DS84" s="495"/>
      <c r="DT84" s="496" t="e">
        <f>#REF!+DQ84-DR84+DS84</f>
        <v>#REF!</v>
      </c>
      <c r="DU84" s="495"/>
      <c r="DV84" s="495"/>
      <c r="DW84" s="495"/>
      <c r="DX84" s="495"/>
      <c r="DY84" s="495"/>
      <c r="DZ84" s="495"/>
      <c r="EA84" s="496">
        <f>DU84+DV84-DW84+DX84-DY84+DZ84</f>
        <v>0</v>
      </c>
      <c r="EB84" s="495"/>
      <c r="EC84" s="495"/>
      <c r="ED84" s="495"/>
      <c r="EE84" s="495"/>
      <c r="EF84" s="495"/>
      <c r="EG84" s="496" t="e">
        <f>#REF!+ED84-EE84+EF84</f>
        <v>#REF!</v>
      </c>
      <c r="EH84" s="495"/>
      <c r="EI84" s="495"/>
      <c r="EJ84" s="495"/>
      <c r="EK84" s="495"/>
      <c r="EL84" s="495"/>
      <c r="EM84" s="495"/>
      <c r="EN84" s="496">
        <f>EH84+EI84-EJ84+EK84-EL84+EM84</f>
        <v>0</v>
      </c>
      <c r="EO84" s="495"/>
      <c r="EP84" s="495"/>
    </row>
    <row r="85" spans="1:146" hidden="1" outlineLevel="1" x14ac:dyDescent="0.25">
      <c r="A85" s="499" t="s">
        <v>3</v>
      </c>
      <c r="B85" s="500" t="s">
        <v>318</v>
      </c>
      <c r="C85" s="501"/>
      <c r="D85" s="502"/>
      <c r="E85" s="502"/>
      <c r="F85" s="502"/>
      <c r="G85" s="489">
        <f t="shared" si="326"/>
        <v>0</v>
      </c>
      <c r="H85" s="502"/>
      <c r="I85" s="502"/>
      <c r="J85" s="502"/>
      <c r="K85" s="502"/>
      <c r="L85" s="502"/>
      <c r="M85" s="502"/>
      <c r="N85" s="496">
        <f t="shared" ref="N85:N86" si="334">H85+I85-J85+K85-L85+M85</f>
        <v>0</v>
      </c>
      <c r="O85" s="502"/>
      <c r="P85" s="502"/>
      <c r="Q85" s="502"/>
      <c r="R85" s="502"/>
      <c r="S85" s="502"/>
      <c r="T85" s="502"/>
      <c r="U85" s="489">
        <f t="shared" si="327"/>
        <v>0</v>
      </c>
      <c r="V85" s="502"/>
      <c r="W85" s="502"/>
      <c r="X85" s="502"/>
      <c r="Y85" s="502"/>
      <c r="Z85" s="502"/>
      <c r="AA85" s="502"/>
      <c r="AB85" s="496">
        <f t="shared" ref="AB85:AB86" si="335">V85+W85-X85+Y85-Z85+AA85</f>
        <v>0</v>
      </c>
      <c r="AC85" s="502"/>
      <c r="AD85" s="502"/>
      <c r="AF85" s="502"/>
      <c r="AG85" s="502"/>
      <c r="AH85" s="502"/>
      <c r="AI85" s="502"/>
      <c r="AJ85" s="489">
        <f t="shared" si="328"/>
        <v>0</v>
      </c>
      <c r="AK85" s="502"/>
      <c r="AL85" s="502"/>
      <c r="AM85" s="502"/>
      <c r="AN85" s="502"/>
      <c r="AO85" s="502"/>
      <c r="AP85" s="502"/>
      <c r="AQ85" s="496">
        <f t="shared" ref="AQ85:AQ86" si="336">AK85+AL85-AM85+AN85-AO85+AP85</f>
        <v>0</v>
      </c>
      <c r="AR85" s="502"/>
      <c r="AS85" s="502"/>
      <c r="AU85" s="502"/>
      <c r="AV85" s="502"/>
      <c r="AW85" s="502"/>
      <c r="AX85" s="502"/>
      <c r="AY85" s="489">
        <f t="shared" si="329"/>
        <v>0</v>
      </c>
      <c r="AZ85" s="502"/>
      <c r="BA85" s="502"/>
      <c r="BB85" s="502"/>
      <c r="BC85" s="502"/>
      <c r="BD85" s="502"/>
      <c r="BE85" s="502"/>
      <c r="BF85" s="496">
        <f t="shared" ref="BF85:BF86" si="337">AZ85+BA85-BB85+BC85-BD85+BE85</f>
        <v>0</v>
      </c>
      <c r="BG85" s="502"/>
      <c r="BH85" s="502"/>
      <c r="BJ85" s="502"/>
      <c r="BK85" s="502"/>
      <c r="BL85" s="502"/>
      <c r="BM85" s="502"/>
      <c r="BN85" s="489">
        <f t="shared" si="330"/>
        <v>0</v>
      </c>
      <c r="BO85" s="502"/>
      <c r="BP85" s="502"/>
      <c r="BQ85" s="502"/>
      <c r="BR85" s="502"/>
      <c r="BS85" s="502"/>
      <c r="BT85" s="502"/>
      <c r="BU85" s="496">
        <f t="shared" ref="BU85:BU86" si="338">BO85+BP85-BQ85+BR85-BS85+BT85</f>
        <v>0</v>
      </c>
      <c r="BV85" s="502"/>
      <c r="BW85" s="502"/>
      <c r="BY85" s="502"/>
      <c r="BZ85" s="502"/>
      <c r="CA85" s="502"/>
      <c r="CB85" s="502"/>
      <c r="CC85" s="489">
        <f t="shared" si="331"/>
        <v>0</v>
      </c>
      <c r="CD85" s="502"/>
      <c r="CE85" s="502"/>
      <c r="CF85" s="502"/>
      <c r="CG85" s="502"/>
      <c r="CH85" s="502"/>
      <c r="CI85" s="502"/>
      <c r="CJ85" s="496">
        <f t="shared" ref="CJ85:CJ86" si="339">CD85+CE85-CF85+CG85-CH85+CI85</f>
        <v>0</v>
      </c>
      <c r="CK85" s="502"/>
      <c r="CL85" s="502"/>
      <c r="CN85" s="502"/>
      <c r="CO85" s="502"/>
      <c r="CP85" s="502"/>
      <c r="CQ85" s="502"/>
      <c r="CR85" s="489">
        <f t="shared" si="332"/>
        <v>0</v>
      </c>
      <c r="CS85" s="502"/>
      <c r="CT85" s="502"/>
      <c r="CU85" s="502"/>
      <c r="CV85" s="502"/>
      <c r="CW85" s="502"/>
      <c r="CX85" s="502"/>
      <c r="CY85" s="496">
        <f t="shared" ref="CY85:CY86" si="340">CS85+CT85-CU85+CV85-CW85+CX85</f>
        <v>0</v>
      </c>
      <c r="CZ85" s="502"/>
      <c r="DA85" s="502"/>
      <c r="DC85" s="502"/>
      <c r="DD85" s="502"/>
      <c r="DE85" s="502"/>
      <c r="DF85" s="502"/>
      <c r="DG85" s="489">
        <f t="shared" si="333"/>
        <v>0</v>
      </c>
      <c r="DH85" s="502"/>
      <c r="DI85" s="502"/>
      <c r="DJ85" s="502"/>
      <c r="DK85" s="502"/>
      <c r="DL85" s="502"/>
      <c r="DM85" s="502"/>
      <c r="DN85" s="496">
        <f t="shared" ref="DN85:DN86" si="341">DH85+DI85-DJ85+DK85-DL85+DM85</f>
        <v>0</v>
      </c>
      <c r="DO85" s="502"/>
      <c r="DP85" s="502"/>
      <c r="DQ85" s="502"/>
      <c r="DR85" s="502"/>
      <c r="DS85" s="502"/>
      <c r="DT85" s="489" t="e">
        <f>#REF!+DQ85-DR85+DS85</f>
        <v>#REF!</v>
      </c>
      <c r="DU85" s="502"/>
      <c r="DV85" s="502"/>
      <c r="DW85" s="502"/>
      <c r="DX85" s="502"/>
      <c r="DY85" s="502"/>
      <c r="DZ85" s="502"/>
      <c r="EA85" s="496">
        <f t="shared" ref="EA85:EA86" si="342">DU85+DV85-DW85+DX85-DY85+DZ85</f>
        <v>0</v>
      </c>
      <c r="EB85" s="502"/>
      <c r="EC85" s="502"/>
      <c r="ED85" s="502"/>
      <c r="EE85" s="502"/>
      <c r="EF85" s="502"/>
      <c r="EG85" s="489" t="e">
        <f>#REF!+ED85-EE85+EF85</f>
        <v>#REF!</v>
      </c>
      <c r="EH85" s="502"/>
      <c r="EI85" s="502"/>
      <c r="EJ85" s="502"/>
      <c r="EK85" s="502"/>
      <c r="EL85" s="502"/>
      <c r="EM85" s="502"/>
      <c r="EN85" s="496">
        <f t="shared" ref="EN85:EN86" si="343">EH85+EI85-EJ85+EK85-EL85+EM85</f>
        <v>0</v>
      </c>
      <c r="EO85" s="502"/>
      <c r="EP85" s="502"/>
    </row>
    <row r="86" spans="1:146" hidden="1" outlineLevel="1" x14ac:dyDescent="0.25">
      <c r="A86" s="499" t="s">
        <v>4</v>
      </c>
      <c r="B86" s="500" t="s">
        <v>319</v>
      </c>
      <c r="C86" s="501"/>
      <c r="D86" s="502"/>
      <c r="E86" s="502"/>
      <c r="F86" s="502"/>
      <c r="G86" s="489">
        <f t="shared" si="326"/>
        <v>0</v>
      </c>
      <c r="H86" s="502"/>
      <c r="I86" s="502"/>
      <c r="J86" s="502"/>
      <c r="K86" s="502"/>
      <c r="L86" s="502"/>
      <c r="M86" s="502"/>
      <c r="N86" s="496">
        <f t="shared" si="334"/>
        <v>0</v>
      </c>
      <c r="O86" s="502"/>
      <c r="P86" s="502"/>
      <c r="Q86" s="502"/>
      <c r="R86" s="502"/>
      <c r="S86" s="502"/>
      <c r="T86" s="502"/>
      <c r="U86" s="489">
        <f t="shared" si="327"/>
        <v>0</v>
      </c>
      <c r="V86" s="502"/>
      <c r="W86" s="502"/>
      <c r="X86" s="502"/>
      <c r="Y86" s="502"/>
      <c r="Z86" s="502"/>
      <c r="AA86" s="502"/>
      <c r="AB86" s="496">
        <f t="shared" si="335"/>
        <v>0</v>
      </c>
      <c r="AC86" s="502"/>
      <c r="AD86" s="502"/>
      <c r="AF86" s="502"/>
      <c r="AG86" s="502"/>
      <c r="AH86" s="502"/>
      <c r="AI86" s="502"/>
      <c r="AJ86" s="489">
        <f t="shared" si="328"/>
        <v>0</v>
      </c>
      <c r="AK86" s="502"/>
      <c r="AL86" s="502"/>
      <c r="AM86" s="502"/>
      <c r="AN86" s="502"/>
      <c r="AO86" s="502"/>
      <c r="AP86" s="502"/>
      <c r="AQ86" s="496">
        <f t="shared" si="336"/>
        <v>0</v>
      </c>
      <c r="AR86" s="502"/>
      <c r="AS86" s="502"/>
      <c r="AU86" s="502"/>
      <c r="AV86" s="502"/>
      <c r="AW86" s="502"/>
      <c r="AX86" s="502"/>
      <c r="AY86" s="489">
        <f t="shared" si="329"/>
        <v>0</v>
      </c>
      <c r="AZ86" s="502"/>
      <c r="BA86" s="502"/>
      <c r="BB86" s="502"/>
      <c r="BC86" s="502"/>
      <c r="BD86" s="502"/>
      <c r="BE86" s="502"/>
      <c r="BF86" s="496">
        <f t="shared" si="337"/>
        <v>0</v>
      </c>
      <c r="BG86" s="502"/>
      <c r="BH86" s="502"/>
      <c r="BJ86" s="502"/>
      <c r="BK86" s="502"/>
      <c r="BL86" s="502"/>
      <c r="BM86" s="502"/>
      <c r="BN86" s="489">
        <f t="shared" si="330"/>
        <v>0</v>
      </c>
      <c r="BO86" s="502"/>
      <c r="BP86" s="502"/>
      <c r="BQ86" s="502"/>
      <c r="BR86" s="502"/>
      <c r="BS86" s="502"/>
      <c r="BT86" s="502"/>
      <c r="BU86" s="496">
        <f t="shared" si="338"/>
        <v>0</v>
      </c>
      <c r="BV86" s="502"/>
      <c r="BW86" s="502"/>
      <c r="BY86" s="502"/>
      <c r="BZ86" s="502"/>
      <c r="CA86" s="502"/>
      <c r="CB86" s="502"/>
      <c r="CC86" s="489">
        <f t="shared" si="331"/>
        <v>0</v>
      </c>
      <c r="CD86" s="502"/>
      <c r="CE86" s="502"/>
      <c r="CF86" s="502"/>
      <c r="CG86" s="502"/>
      <c r="CH86" s="502"/>
      <c r="CI86" s="502"/>
      <c r="CJ86" s="496">
        <f t="shared" si="339"/>
        <v>0</v>
      </c>
      <c r="CK86" s="502"/>
      <c r="CL86" s="502"/>
      <c r="CN86" s="502"/>
      <c r="CO86" s="502"/>
      <c r="CP86" s="502"/>
      <c r="CQ86" s="502"/>
      <c r="CR86" s="489">
        <f t="shared" si="332"/>
        <v>0</v>
      </c>
      <c r="CS86" s="502"/>
      <c r="CT86" s="502"/>
      <c r="CU86" s="502"/>
      <c r="CV86" s="502"/>
      <c r="CW86" s="502"/>
      <c r="CX86" s="502"/>
      <c r="CY86" s="496">
        <f t="shared" si="340"/>
        <v>0</v>
      </c>
      <c r="CZ86" s="502"/>
      <c r="DA86" s="502"/>
      <c r="DC86" s="502"/>
      <c r="DD86" s="502"/>
      <c r="DE86" s="502"/>
      <c r="DF86" s="502"/>
      <c r="DG86" s="489">
        <f t="shared" si="333"/>
        <v>0</v>
      </c>
      <c r="DH86" s="502"/>
      <c r="DI86" s="502"/>
      <c r="DJ86" s="502"/>
      <c r="DK86" s="502"/>
      <c r="DL86" s="502"/>
      <c r="DM86" s="502"/>
      <c r="DN86" s="496">
        <f t="shared" si="341"/>
        <v>0</v>
      </c>
      <c r="DO86" s="502"/>
      <c r="DP86" s="502"/>
      <c r="DQ86" s="502"/>
      <c r="DR86" s="502"/>
      <c r="DS86" s="502"/>
      <c r="DT86" s="489" t="e">
        <f>#REF!+DQ86-DR86+DS86</f>
        <v>#REF!</v>
      </c>
      <c r="DU86" s="502"/>
      <c r="DV86" s="502"/>
      <c r="DW86" s="502"/>
      <c r="DX86" s="502"/>
      <c r="DY86" s="502"/>
      <c r="DZ86" s="502"/>
      <c r="EA86" s="496">
        <f t="shared" si="342"/>
        <v>0</v>
      </c>
      <c r="EB86" s="502"/>
      <c r="EC86" s="502"/>
      <c r="ED86" s="502"/>
      <c r="EE86" s="502"/>
      <c r="EF86" s="502"/>
      <c r="EG86" s="489" t="e">
        <f>#REF!+ED86-EE86+EF86</f>
        <v>#REF!</v>
      </c>
      <c r="EH86" s="502"/>
      <c r="EI86" s="502"/>
      <c r="EJ86" s="502"/>
      <c r="EK86" s="502"/>
      <c r="EL86" s="502"/>
      <c r="EM86" s="502"/>
      <c r="EN86" s="496">
        <f t="shared" si="343"/>
        <v>0</v>
      </c>
      <c r="EO86" s="502"/>
      <c r="EP86" s="502"/>
    </row>
    <row r="87" spans="1:146" hidden="1" outlineLevel="1" x14ac:dyDescent="0.25">
      <c r="A87" s="487" t="s">
        <v>241</v>
      </c>
      <c r="B87" s="488" t="s">
        <v>320</v>
      </c>
      <c r="C87" s="489">
        <f t="shared" ref="C87:AC87" si="344">SUM(C88:C91)</f>
        <v>0</v>
      </c>
      <c r="D87" s="489">
        <f t="shared" si="344"/>
        <v>0</v>
      </c>
      <c r="E87" s="489">
        <f t="shared" si="344"/>
        <v>0</v>
      </c>
      <c r="F87" s="489">
        <f t="shared" si="344"/>
        <v>0</v>
      </c>
      <c r="G87" s="489">
        <f t="shared" si="344"/>
        <v>0</v>
      </c>
      <c r="H87" s="489">
        <f t="shared" si="344"/>
        <v>0</v>
      </c>
      <c r="I87" s="489">
        <f t="shared" si="344"/>
        <v>0</v>
      </c>
      <c r="J87" s="489">
        <f t="shared" si="344"/>
        <v>0</v>
      </c>
      <c r="K87" s="489">
        <f t="shared" si="344"/>
        <v>0</v>
      </c>
      <c r="L87" s="489">
        <f t="shared" si="344"/>
        <v>0</v>
      </c>
      <c r="M87" s="489">
        <f t="shared" si="344"/>
        <v>0</v>
      </c>
      <c r="N87" s="489">
        <f t="shared" si="344"/>
        <v>0</v>
      </c>
      <c r="O87" s="489">
        <f t="shared" si="344"/>
        <v>0</v>
      </c>
      <c r="P87" s="489">
        <f t="shared" si="344"/>
        <v>0</v>
      </c>
      <c r="Q87" s="489">
        <f t="shared" si="344"/>
        <v>0</v>
      </c>
      <c r="R87" s="489">
        <f t="shared" si="344"/>
        <v>0</v>
      </c>
      <c r="S87" s="489">
        <f t="shared" si="344"/>
        <v>0</v>
      </c>
      <c r="T87" s="489">
        <f t="shared" si="344"/>
        <v>0</v>
      </c>
      <c r="U87" s="489">
        <f t="shared" si="344"/>
        <v>0</v>
      </c>
      <c r="V87" s="489">
        <f t="shared" si="344"/>
        <v>0</v>
      </c>
      <c r="W87" s="489">
        <f t="shared" si="344"/>
        <v>0</v>
      </c>
      <c r="X87" s="489">
        <f t="shared" si="344"/>
        <v>0</v>
      </c>
      <c r="Y87" s="489">
        <f t="shared" si="344"/>
        <v>0</v>
      </c>
      <c r="Z87" s="489">
        <f t="shared" si="344"/>
        <v>0</v>
      </c>
      <c r="AA87" s="489">
        <f t="shared" si="344"/>
        <v>0</v>
      </c>
      <c r="AB87" s="489">
        <f t="shared" si="344"/>
        <v>0</v>
      </c>
      <c r="AC87" s="489">
        <f t="shared" si="344"/>
        <v>0</v>
      </c>
      <c r="AD87" s="489">
        <f>SUM(AD88:AD91)</f>
        <v>0</v>
      </c>
      <c r="AF87" s="489">
        <f t="shared" ref="AF87:AR87" si="345">SUM(AF88:AF91)</f>
        <v>0</v>
      </c>
      <c r="AG87" s="489">
        <f t="shared" si="345"/>
        <v>0</v>
      </c>
      <c r="AH87" s="489">
        <f t="shared" si="345"/>
        <v>0</v>
      </c>
      <c r="AI87" s="489">
        <f t="shared" si="345"/>
        <v>0</v>
      </c>
      <c r="AJ87" s="489">
        <f t="shared" si="345"/>
        <v>0</v>
      </c>
      <c r="AK87" s="489">
        <f t="shared" si="345"/>
        <v>0</v>
      </c>
      <c r="AL87" s="489">
        <f t="shared" si="345"/>
        <v>0</v>
      </c>
      <c r="AM87" s="489">
        <f t="shared" si="345"/>
        <v>0</v>
      </c>
      <c r="AN87" s="489">
        <f t="shared" si="345"/>
        <v>0</v>
      </c>
      <c r="AO87" s="489">
        <f t="shared" si="345"/>
        <v>0</v>
      </c>
      <c r="AP87" s="489">
        <f t="shared" si="345"/>
        <v>0</v>
      </c>
      <c r="AQ87" s="489">
        <f t="shared" si="345"/>
        <v>0</v>
      </c>
      <c r="AR87" s="489">
        <f t="shared" si="345"/>
        <v>0</v>
      </c>
      <c r="AS87" s="489">
        <f>SUM(AS88:AS91)</f>
        <v>0</v>
      </c>
      <c r="AU87" s="489">
        <f t="shared" ref="AU87:BG87" si="346">SUM(AU88:AU91)</f>
        <v>0</v>
      </c>
      <c r="AV87" s="489">
        <f t="shared" si="346"/>
        <v>0</v>
      </c>
      <c r="AW87" s="489">
        <f t="shared" si="346"/>
        <v>0</v>
      </c>
      <c r="AX87" s="489">
        <f t="shared" si="346"/>
        <v>0</v>
      </c>
      <c r="AY87" s="489">
        <f t="shared" si="346"/>
        <v>0</v>
      </c>
      <c r="AZ87" s="489">
        <f t="shared" si="346"/>
        <v>0</v>
      </c>
      <c r="BA87" s="489">
        <f t="shared" si="346"/>
        <v>0</v>
      </c>
      <c r="BB87" s="489">
        <f t="shared" si="346"/>
        <v>0</v>
      </c>
      <c r="BC87" s="489">
        <f t="shared" si="346"/>
        <v>0</v>
      </c>
      <c r="BD87" s="489">
        <f t="shared" si="346"/>
        <v>0</v>
      </c>
      <c r="BE87" s="489">
        <f t="shared" si="346"/>
        <v>0</v>
      </c>
      <c r="BF87" s="489">
        <f t="shared" si="346"/>
        <v>0</v>
      </c>
      <c r="BG87" s="489">
        <f t="shared" si="346"/>
        <v>0</v>
      </c>
      <c r="BH87" s="489">
        <f>SUM(BH88:BH91)</f>
        <v>0</v>
      </c>
      <c r="BJ87" s="489">
        <f t="shared" ref="BJ87:BV87" si="347">SUM(BJ88:BJ91)</f>
        <v>0</v>
      </c>
      <c r="BK87" s="489">
        <f t="shared" si="347"/>
        <v>0</v>
      </c>
      <c r="BL87" s="489">
        <f t="shared" si="347"/>
        <v>0</v>
      </c>
      <c r="BM87" s="489">
        <f t="shared" si="347"/>
        <v>0</v>
      </c>
      <c r="BN87" s="489">
        <f t="shared" si="347"/>
        <v>0</v>
      </c>
      <c r="BO87" s="489">
        <f t="shared" si="347"/>
        <v>0</v>
      </c>
      <c r="BP87" s="489">
        <f t="shared" si="347"/>
        <v>0</v>
      </c>
      <c r="BQ87" s="489">
        <f t="shared" si="347"/>
        <v>0</v>
      </c>
      <c r="BR87" s="489">
        <f t="shared" si="347"/>
        <v>0</v>
      </c>
      <c r="BS87" s="489">
        <f t="shared" si="347"/>
        <v>0</v>
      </c>
      <c r="BT87" s="489">
        <f t="shared" si="347"/>
        <v>0</v>
      </c>
      <c r="BU87" s="489">
        <f t="shared" si="347"/>
        <v>0</v>
      </c>
      <c r="BV87" s="489">
        <f t="shared" si="347"/>
        <v>0</v>
      </c>
      <c r="BW87" s="489">
        <f>SUM(BW88:BW91)</f>
        <v>0</v>
      </c>
      <c r="BY87" s="489">
        <f t="shared" ref="BY87:CK87" si="348">SUM(BY88:BY91)</f>
        <v>0</v>
      </c>
      <c r="BZ87" s="489">
        <f t="shared" si="348"/>
        <v>0</v>
      </c>
      <c r="CA87" s="489">
        <f t="shared" si="348"/>
        <v>0</v>
      </c>
      <c r="CB87" s="489">
        <f t="shared" si="348"/>
        <v>0</v>
      </c>
      <c r="CC87" s="489">
        <f t="shared" si="348"/>
        <v>0</v>
      </c>
      <c r="CD87" s="489">
        <f t="shared" si="348"/>
        <v>0</v>
      </c>
      <c r="CE87" s="489">
        <f t="shared" si="348"/>
        <v>0</v>
      </c>
      <c r="CF87" s="489">
        <f t="shared" si="348"/>
        <v>0</v>
      </c>
      <c r="CG87" s="489">
        <f t="shared" si="348"/>
        <v>0</v>
      </c>
      <c r="CH87" s="489">
        <f t="shared" si="348"/>
        <v>0</v>
      </c>
      <c r="CI87" s="489">
        <f t="shared" si="348"/>
        <v>0</v>
      </c>
      <c r="CJ87" s="489">
        <f t="shared" si="348"/>
        <v>0</v>
      </c>
      <c r="CK87" s="489">
        <f t="shared" si="348"/>
        <v>0</v>
      </c>
      <c r="CL87" s="489">
        <f>SUM(CL88:CL91)</f>
        <v>0</v>
      </c>
      <c r="CN87" s="489">
        <f t="shared" ref="CN87:CZ87" si="349">SUM(CN88:CN91)</f>
        <v>0</v>
      </c>
      <c r="CO87" s="489">
        <f t="shared" si="349"/>
        <v>0</v>
      </c>
      <c r="CP87" s="489">
        <f t="shared" si="349"/>
        <v>0</v>
      </c>
      <c r="CQ87" s="489">
        <f t="shared" si="349"/>
        <v>0</v>
      </c>
      <c r="CR87" s="489">
        <f t="shared" si="349"/>
        <v>0</v>
      </c>
      <c r="CS87" s="489">
        <f t="shared" si="349"/>
        <v>0</v>
      </c>
      <c r="CT87" s="489">
        <f t="shared" si="349"/>
        <v>0</v>
      </c>
      <c r="CU87" s="489">
        <f t="shared" si="349"/>
        <v>0</v>
      </c>
      <c r="CV87" s="489">
        <f t="shared" si="349"/>
        <v>0</v>
      </c>
      <c r="CW87" s="489">
        <f t="shared" si="349"/>
        <v>0</v>
      </c>
      <c r="CX87" s="489">
        <f t="shared" si="349"/>
        <v>0</v>
      </c>
      <c r="CY87" s="489">
        <f t="shared" si="349"/>
        <v>0</v>
      </c>
      <c r="CZ87" s="489">
        <f t="shared" si="349"/>
        <v>0</v>
      </c>
      <c r="DA87" s="489">
        <f>SUM(DA88:DA91)</f>
        <v>0</v>
      </c>
      <c r="DC87" s="489">
        <f t="shared" ref="DC87:DO87" si="350">SUM(DC88:DC91)</f>
        <v>0</v>
      </c>
      <c r="DD87" s="489">
        <f t="shared" si="350"/>
        <v>0</v>
      </c>
      <c r="DE87" s="489">
        <f t="shared" si="350"/>
        <v>0</v>
      </c>
      <c r="DF87" s="489">
        <f t="shared" si="350"/>
        <v>0</v>
      </c>
      <c r="DG87" s="489">
        <f t="shared" si="350"/>
        <v>0</v>
      </c>
      <c r="DH87" s="489">
        <f t="shared" si="350"/>
        <v>0</v>
      </c>
      <c r="DI87" s="489">
        <f t="shared" si="350"/>
        <v>0</v>
      </c>
      <c r="DJ87" s="489">
        <f t="shared" si="350"/>
        <v>0</v>
      </c>
      <c r="DK87" s="489">
        <f t="shared" si="350"/>
        <v>0</v>
      </c>
      <c r="DL87" s="489">
        <f t="shared" si="350"/>
        <v>0</v>
      </c>
      <c r="DM87" s="489">
        <f t="shared" si="350"/>
        <v>0</v>
      </c>
      <c r="DN87" s="489">
        <f t="shared" si="350"/>
        <v>0</v>
      </c>
      <c r="DO87" s="489">
        <f t="shared" si="350"/>
        <v>0</v>
      </c>
      <c r="DP87" s="489">
        <f>SUM(DP88:DP91)</f>
        <v>0</v>
      </c>
      <c r="DQ87" s="489">
        <f t="shared" ref="DQ87:EB87" si="351">SUM(DQ88:DQ91)</f>
        <v>0</v>
      </c>
      <c r="DR87" s="489">
        <f t="shared" si="351"/>
        <v>0</v>
      </c>
      <c r="DS87" s="489">
        <f t="shared" si="351"/>
        <v>0</v>
      </c>
      <c r="DT87" s="489" t="e">
        <f t="shared" si="351"/>
        <v>#REF!</v>
      </c>
      <c r="DU87" s="489">
        <f t="shared" si="351"/>
        <v>0</v>
      </c>
      <c r="DV87" s="489">
        <f t="shared" si="351"/>
        <v>0</v>
      </c>
      <c r="DW87" s="489">
        <f t="shared" si="351"/>
        <v>0</v>
      </c>
      <c r="DX87" s="489">
        <f t="shared" si="351"/>
        <v>0</v>
      </c>
      <c r="DY87" s="489">
        <f t="shared" si="351"/>
        <v>0</v>
      </c>
      <c r="DZ87" s="489">
        <f t="shared" si="351"/>
        <v>0</v>
      </c>
      <c r="EA87" s="489">
        <f t="shared" si="351"/>
        <v>0</v>
      </c>
      <c r="EB87" s="489">
        <f t="shared" si="351"/>
        <v>0</v>
      </c>
      <c r="EC87" s="489">
        <f>SUM(EC88:EC91)</f>
        <v>0</v>
      </c>
      <c r="ED87" s="489">
        <f t="shared" ref="ED87:EO87" si="352">SUM(ED88:ED91)</f>
        <v>0</v>
      </c>
      <c r="EE87" s="489">
        <f t="shared" si="352"/>
        <v>0</v>
      </c>
      <c r="EF87" s="489">
        <f t="shared" si="352"/>
        <v>0</v>
      </c>
      <c r="EG87" s="489" t="e">
        <f t="shared" si="352"/>
        <v>#REF!</v>
      </c>
      <c r="EH87" s="489">
        <f t="shared" si="352"/>
        <v>0</v>
      </c>
      <c r="EI87" s="489">
        <f t="shared" si="352"/>
        <v>0</v>
      </c>
      <c r="EJ87" s="489">
        <f t="shared" si="352"/>
        <v>0</v>
      </c>
      <c r="EK87" s="489">
        <f t="shared" si="352"/>
        <v>0</v>
      </c>
      <c r="EL87" s="489">
        <f t="shared" si="352"/>
        <v>0</v>
      </c>
      <c r="EM87" s="489">
        <f t="shared" si="352"/>
        <v>0</v>
      </c>
      <c r="EN87" s="489">
        <f t="shared" si="352"/>
        <v>0</v>
      </c>
      <c r="EO87" s="489">
        <f t="shared" si="352"/>
        <v>0</v>
      </c>
      <c r="EP87" s="489">
        <f>SUM(EP88:EP91)</f>
        <v>0</v>
      </c>
    </row>
    <row r="88" spans="1:146" ht="30" hidden="1" outlineLevel="1" x14ac:dyDescent="0.25">
      <c r="A88" s="499" t="s">
        <v>2</v>
      </c>
      <c r="B88" s="500" t="s">
        <v>321</v>
      </c>
      <c r="C88" s="501"/>
      <c r="D88" s="502"/>
      <c r="E88" s="502"/>
      <c r="F88" s="502"/>
      <c r="G88" s="489">
        <f t="shared" ref="G88:G91" si="353">C88+D88-E88+F88</f>
        <v>0</v>
      </c>
      <c r="H88" s="502"/>
      <c r="I88" s="502"/>
      <c r="J88" s="502"/>
      <c r="K88" s="502"/>
      <c r="L88" s="502"/>
      <c r="M88" s="502"/>
      <c r="N88" s="496">
        <f t="shared" ref="N88:N91" si="354">H88+I88-J88+K88-L88+M88</f>
        <v>0</v>
      </c>
      <c r="O88" s="502"/>
      <c r="P88" s="502"/>
      <c r="Q88" s="502"/>
      <c r="R88" s="502"/>
      <c r="S88" s="502"/>
      <c r="T88" s="502"/>
      <c r="U88" s="489">
        <f t="shared" ref="U88:U91" si="355">Q88+R88-S88+T88</f>
        <v>0</v>
      </c>
      <c r="V88" s="502"/>
      <c r="W88" s="502"/>
      <c r="X88" s="502"/>
      <c r="Y88" s="502"/>
      <c r="Z88" s="502"/>
      <c r="AA88" s="502"/>
      <c r="AB88" s="496">
        <f t="shared" ref="AB88:AB91" si="356">V88+W88-X88+Y88-Z88+AA88</f>
        <v>0</v>
      </c>
      <c r="AC88" s="502"/>
      <c r="AD88" s="502"/>
      <c r="AF88" s="502"/>
      <c r="AG88" s="502"/>
      <c r="AH88" s="502"/>
      <c r="AI88" s="502"/>
      <c r="AJ88" s="489">
        <f t="shared" ref="AJ88:AJ91" si="357">AF88+AG88-AH88+AI88</f>
        <v>0</v>
      </c>
      <c r="AK88" s="502"/>
      <c r="AL88" s="502"/>
      <c r="AM88" s="502"/>
      <c r="AN88" s="502"/>
      <c r="AO88" s="502"/>
      <c r="AP88" s="502"/>
      <c r="AQ88" s="496">
        <f t="shared" ref="AQ88:AQ91" si="358">AK88+AL88-AM88+AN88-AO88+AP88</f>
        <v>0</v>
      </c>
      <c r="AR88" s="502"/>
      <c r="AS88" s="502"/>
      <c r="AU88" s="502"/>
      <c r="AV88" s="502"/>
      <c r="AW88" s="502"/>
      <c r="AX88" s="502"/>
      <c r="AY88" s="489">
        <f t="shared" ref="AY88:AY91" si="359">AU88+AV88-AW88+AX88</f>
        <v>0</v>
      </c>
      <c r="AZ88" s="502"/>
      <c r="BA88" s="502"/>
      <c r="BB88" s="502"/>
      <c r="BC88" s="502"/>
      <c r="BD88" s="502"/>
      <c r="BE88" s="502"/>
      <c r="BF88" s="496">
        <f t="shared" ref="BF88:BF91" si="360">AZ88+BA88-BB88+BC88-BD88+BE88</f>
        <v>0</v>
      </c>
      <c r="BG88" s="502"/>
      <c r="BH88" s="502"/>
      <c r="BJ88" s="502"/>
      <c r="BK88" s="502"/>
      <c r="BL88" s="502"/>
      <c r="BM88" s="502"/>
      <c r="BN88" s="489">
        <f t="shared" ref="BN88:BN91" si="361">BJ88+BK88-BL88+BM88</f>
        <v>0</v>
      </c>
      <c r="BO88" s="502"/>
      <c r="BP88" s="502"/>
      <c r="BQ88" s="502"/>
      <c r="BR88" s="502"/>
      <c r="BS88" s="502"/>
      <c r="BT88" s="502"/>
      <c r="BU88" s="496">
        <f t="shared" ref="BU88:BU91" si="362">BO88+BP88-BQ88+BR88-BS88+BT88</f>
        <v>0</v>
      </c>
      <c r="BV88" s="502"/>
      <c r="BW88" s="502"/>
      <c r="BY88" s="502"/>
      <c r="BZ88" s="502"/>
      <c r="CA88" s="502"/>
      <c r="CB88" s="502"/>
      <c r="CC88" s="489">
        <f t="shared" ref="CC88:CC91" si="363">BY88+BZ88-CA88+CB88</f>
        <v>0</v>
      </c>
      <c r="CD88" s="502"/>
      <c r="CE88" s="502"/>
      <c r="CF88" s="502"/>
      <c r="CG88" s="502"/>
      <c r="CH88" s="502"/>
      <c r="CI88" s="502"/>
      <c r="CJ88" s="496">
        <f t="shared" ref="CJ88:CJ91" si="364">CD88+CE88-CF88+CG88-CH88+CI88</f>
        <v>0</v>
      </c>
      <c r="CK88" s="502"/>
      <c r="CL88" s="502"/>
      <c r="CN88" s="502"/>
      <c r="CO88" s="502"/>
      <c r="CP88" s="502"/>
      <c r="CQ88" s="502"/>
      <c r="CR88" s="489">
        <f t="shared" ref="CR88:CR91" si="365">CN88+CO88-CP88+CQ88</f>
        <v>0</v>
      </c>
      <c r="CS88" s="502"/>
      <c r="CT88" s="502"/>
      <c r="CU88" s="502"/>
      <c r="CV88" s="502"/>
      <c r="CW88" s="502"/>
      <c r="CX88" s="502"/>
      <c r="CY88" s="496">
        <f t="shared" ref="CY88:CY91" si="366">CS88+CT88-CU88+CV88-CW88+CX88</f>
        <v>0</v>
      </c>
      <c r="CZ88" s="502"/>
      <c r="DA88" s="502"/>
      <c r="DC88" s="502"/>
      <c r="DD88" s="502"/>
      <c r="DE88" s="502"/>
      <c r="DF88" s="502"/>
      <c r="DG88" s="489">
        <f t="shared" ref="DG88:DG91" si="367">DC88+DD88-DE88+DF88</f>
        <v>0</v>
      </c>
      <c r="DH88" s="502"/>
      <c r="DI88" s="502"/>
      <c r="DJ88" s="502"/>
      <c r="DK88" s="502"/>
      <c r="DL88" s="502"/>
      <c r="DM88" s="502"/>
      <c r="DN88" s="496">
        <f t="shared" ref="DN88:DN91" si="368">DH88+DI88-DJ88+DK88-DL88+DM88</f>
        <v>0</v>
      </c>
      <c r="DO88" s="502"/>
      <c r="DP88" s="502"/>
      <c r="DQ88" s="502"/>
      <c r="DR88" s="502"/>
      <c r="DS88" s="502"/>
      <c r="DT88" s="489" t="e">
        <f>#REF!+DQ88-DR88+DS88</f>
        <v>#REF!</v>
      </c>
      <c r="DU88" s="502"/>
      <c r="DV88" s="502"/>
      <c r="DW88" s="502"/>
      <c r="DX88" s="502"/>
      <c r="DY88" s="502"/>
      <c r="DZ88" s="502"/>
      <c r="EA88" s="496">
        <f t="shared" ref="EA88:EA91" si="369">DU88+DV88-DW88+DX88-DY88+DZ88</f>
        <v>0</v>
      </c>
      <c r="EB88" s="502"/>
      <c r="EC88" s="502"/>
      <c r="ED88" s="502"/>
      <c r="EE88" s="502"/>
      <c r="EF88" s="502"/>
      <c r="EG88" s="489" t="e">
        <f>#REF!+ED88-EE88+EF88</f>
        <v>#REF!</v>
      </c>
      <c r="EH88" s="502"/>
      <c r="EI88" s="502"/>
      <c r="EJ88" s="502"/>
      <c r="EK88" s="502"/>
      <c r="EL88" s="502"/>
      <c r="EM88" s="502"/>
      <c r="EN88" s="496">
        <f t="shared" ref="EN88:EN91" si="370">EH88+EI88-EJ88+EK88-EL88+EM88</f>
        <v>0</v>
      </c>
      <c r="EO88" s="502"/>
      <c r="EP88" s="502"/>
    </row>
    <row r="89" spans="1:146" hidden="1" outlineLevel="1" x14ac:dyDescent="0.25">
      <c r="A89" s="499" t="s">
        <v>3</v>
      </c>
      <c r="B89" s="500" t="s">
        <v>322</v>
      </c>
      <c r="C89" s="501"/>
      <c r="D89" s="502"/>
      <c r="E89" s="502"/>
      <c r="F89" s="502"/>
      <c r="G89" s="489">
        <f t="shared" si="353"/>
        <v>0</v>
      </c>
      <c r="H89" s="502"/>
      <c r="I89" s="502"/>
      <c r="J89" s="502"/>
      <c r="K89" s="502"/>
      <c r="L89" s="502"/>
      <c r="M89" s="502"/>
      <c r="N89" s="496">
        <f t="shared" si="354"/>
        <v>0</v>
      </c>
      <c r="O89" s="502"/>
      <c r="P89" s="502"/>
      <c r="Q89" s="502"/>
      <c r="R89" s="502"/>
      <c r="S89" s="502"/>
      <c r="T89" s="502"/>
      <c r="U89" s="489">
        <f t="shared" si="355"/>
        <v>0</v>
      </c>
      <c r="V89" s="502"/>
      <c r="W89" s="502"/>
      <c r="X89" s="502"/>
      <c r="Y89" s="502"/>
      <c r="Z89" s="502"/>
      <c r="AA89" s="502"/>
      <c r="AB89" s="496">
        <f t="shared" si="356"/>
        <v>0</v>
      </c>
      <c r="AC89" s="502"/>
      <c r="AD89" s="502"/>
      <c r="AF89" s="502"/>
      <c r="AG89" s="502"/>
      <c r="AH89" s="502"/>
      <c r="AI89" s="502"/>
      <c r="AJ89" s="489">
        <f t="shared" si="357"/>
        <v>0</v>
      </c>
      <c r="AK89" s="502"/>
      <c r="AL89" s="502"/>
      <c r="AM89" s="502"/>
      <c r="AN89" s="502"/>
      <c r="AO89" s="502"/>
      <c r="AP89" s="502"/>
      <c r="AQ89" s="496">
        <f t="shared" si="358"/>
        <v>0</v>
      </c>
      <c r="AR89" s="502"/>
      <c r="AS89" s="502"/>
      <c r="AU89" s="502"/>
      <c r="AV89" s="502"/>
      <c r="AW89" s="502"/>
      <c r="AX89" s="502"/>
      <c r="AY89" s="489">
        <f t="shared" si="359"/>
        <v>0</v>
      </c>
      <c r="AZ89" s="502"/>
      <c r="BA89" s="502"/>
      <c r="BB89" s="502"/>
      <c r="BC89" s="502"/>
      <c r="BD89" s="502"/>
      <c r="BE89" s="502"/>
      <c r="BF89" s="496">
        <f t="shared" si="360"/>
        <v>0</v>
      </c>
      <c r="BG89" s="502"/>
      <c r="BH89" s="502"/>
      <c r="BJ89" s="502"/>
      <c r="BK89" s="502"/>
      <c r="BL89" s="502"/>
      <c r="BM89" s="502"/>
      <c r="BN89" s="489">
        <f t="shared" si="361"/>
        <v>0</v>
      </c>
      <c r="BO89" s="502"/>
      <c r="BP89" s="502"/>
      <c r="BQ89" s="502"/>
      <c r="BR89" s="502"/>
      <c r="BS89" s="502"/>
      <c r="BT89" s="502"/>
      <c r="BU89" s="496">
        <f t="shared" si="362"/>
        <v>0</v>
      </c>
      <c r="BV89" s="502"/>
      <c r="BW89" s="502"/>
      <c r="BY89" s="502"/>
      <c r="BZ89" s="502"/>
      <c r="CA89" s="502"/>
      <c r="CB89" s="502"/>
      <c r="CC89" s="489">
        <f t="shared" si="363"/>
        <v>0</v>
      </c>
      <c r="CD89" s="502"/>
      <c r="CE89" s="502"/>
      <c r="CF89" s="502"/>
      <c r="CG89" s="502"/>
      <c r="CH89" s="502"/>
      <c r="CI89" s="502"/>
      <c r="CJ89" s="496">
        <f t="shared" si="364"/>
        <v>0</v>
      </c>
      <c r="CK89" s="502"/>
      <c r="CL89" s="502"/>
      <c r="CN89" s="502"/>
      <c r="CO89" s="502"/>
      <c r="CP89" s="502"/>
      <c r="CQ89" s="502"/>
      <c r="CR89" s="489">
        <f t="shared" si="365"/>
        <v>0</v>
      </c>
      <c r="CS89" s="502"/>
      <c r="CT89" s="502"/>
      <c r="CU89" s="502"/>
      <c r="CV89" s="502"/>
      <c r="CW89" s="502"/>
      <c r="CX89" s="502"/>
      <c r="CY89" s="496">
        <f t="shared" si="366"/>
        <v>0</v>
      </c>
      <c r="CZ89" s="502"/>
      <c r="DA89" s="502"/>
      <c r="DC89" s="502"/>
      <c r="DD89" s="502"/>
      <c r="DE89" s="502"/>
      <c r="DF89" s="502"/>
      <c r="DG89" s="489">
        <f t="shared" si="367"/>
        <v>0</v>
      </c>
      <c r="DH89" s="502"/>
      <c r="DI89" s="502"/>
      <c r="DJ89" s="502"/>
      <c r="DK89" s="502"/>
      <c r="DL89" s="502"/>
      <c r="DM89" s="502"/>
      <c r="DN89" s="496">
        <f t="shared" si="368"/>
        <v>0</v>
      </c>
      <c r="DO89" s="502"/>
      <c r="DP89" s="502"/>
      <c r="DQ89" s="502"/>
      <c r="DR89" s="502"/>
      <c r="DS89" s="502"/>
      <c r="DT89" s="489" t="e">
        <f>#REF!+DQ89-DR89+DS89</f>
        <v>#REF!</v>
      </c>
      <c r="DU89" s="502"/>
      <c r="DV89" s="502"/>
      <c r="DW89" s="502"/>
      <c r="DX89" s="502"/>
      <c r="DY89" s="502"/>
      <c r="DZ89" s="502"/>
      <c r="EA89" s="496">
        <f t="shared" si="369"/>
        <v>0</v>
      </c>
      <c r="EB89" s="502"/>
      <c r="EC89" s="502"/>
      <c r="ED89" s="502"/>
      <c r="EE89" s="502"/>
      <c r="EF89" s="502"/>
      <c r="EG89" s="489" t="e">
        <f>#REF!+ED89-EE89+EF89</f>
        <v>#REF!</v>
      </c>
      <c r="EH89" s="502"/>
      <c r="EI89" s="502"/>
      <c r="EJ89" s="502"/>
      <c r="EK89" s="502"/>
      <c r="EL89" s="502"/>
      <c r="EM89" s="502"/>
      <c r="EN89" s="496">
        <f t="shared" si="370"/>
        <v>0</v>
      </c>
      <c r="EO89" s="502"/>
      <c r="EP89" s="502"/>
    </row>
    <row r="90" spans="1:146" hidden="1" outlineLevel="1" x14ac:dyDescent="0.25">
      <c r="A90" s="499" t="s">
        <v>4</v>
      </c>
      <c r="B90" s="500" t="s">
        <v>323</v>
      </c>
      <c r="C90" s="501"/>
      <c r="D90" s="502"/>
      <c r="E90" s="502"/>
      <c r="F90" s="502"/>
      <c r="G90" s="489">
        <f t="shared" si="353"/>
        <v>0</v>
      </c>
      <c r="H90" s="502"/>
      <c r="I90" s="502"/>
      <c r="J90" s="502"/>
      <c r="K90" s="502"/>
      <c r="L90" s="502"/>
      <c r="M90" s="502"/>
      <c r="N90" s="496">
        <f t="shared" si="354"/>
        <v>0</v>
      </c>
      <c r="O90" s="502"/>
      <c r="P90" s="502"/>
      <c r="Q90" s="502"/>
      <c r="R90" s="502"/>
      <c r="S90" s="502"/>
      <c r="T90" s="502"/>
      <c r="U90" s="489">
        <f t="shared" si="355"/>
        <v>0</v>
      </c>
      <c r="V90" s="502"/>
      <c r="W90" s="502"/>
      <c r="X90" s="502"/>
      <c r="Y90" s="502"/>
      <c r="Z90" s="502"/>
      <c r="AA90" s="502"/>
      <c r="AB90" s="496">
        <f t="shared" si="356"/>
        <v>0</v>
      </c>
      <c r="AC90" s="502"/>
      <c r="AD90" s="502"/>
      <c r="AF90" s="502"/>
      <c r="AG90" s="502"/>
      <c r="AH90" s="502"/>
      <c r="AI90" s="502"/>
      <c r="AJ90" s="489">
        <f t="shared" si="357"/>
        <v>0</v>
      </c>
      <c r="AK90" s="502"/>
      <c r="AL90" s="502"/>
      <c r="AM90" s="502"/>
      <c r="AN90" s="502"/>
      <c r="AO90" s="502"/>
      <c r="AP90" s="502"/>
      <c r="AQ90" s="496">
        <f t="shared" si="358"/>
        <v>0</v>
      </c>
      <c r="AR90" s="502"/>
      <c r="AS90" s="502"/>
      <c r="AU90" s="502"/>
      <c r="AV90" s="502"/>
      <c r="AW90" s="502"/>
      <c r="AX90" s="502"/>
      <c r="AY90" s="489">
        <f t="shared" si="359"/>
        <v>0</v>
      </c>
      <c r="AZ90" s="502"/>
      <c r="BA90" s="502"/>
      <c r="BB90" s="502"/>
      <c r="BC90" s="502"/>
      <c r="BD90" s="502"/>
      <c r="BE90" s="502"/>
      <c r="BF90" s="496">
        <f t="shared" si="360"/>
        <v>0</v>
      </c>
      <c r="BG90" s="502"/>
      <c r="BH90" s="502"/>
      <c r="BJ90" s="502"/>
      <c r="BK90" s="502"/>
      <c r="BL90" s="502"/>
      <c r="BM90" s="502"/>
      <c r="BN90" s="489">
        <f t="shared" si="361"/>
        <v>0</v>
      </c>
      <c r="BO90" s="502"/>
      <c r="BP90" s="502"/>
      <c r="BQ90" s="502"/>
      <c r="BR90" s="502"/>
      <c r="BS90" s="502"/>
      <c r="BT90" s="502"/>
      <c r="BU90" s="496">
        <f t="shared" si="362"/>
        <v>0</v>
      </c>
      <c r="BV90" s="502"/>
      <c r="BW90" s="502"/>
      <c r="BY90" s="502"/>
      <c r="BZ90" s="502"/>
      <c r="CA90" s="502"/>
      <c r="CB90" s="502"/>
      <c r="CC90" s="489">
        <f t="shared" si="363"/>
        <v>0</v>
      </c>
      <c r="CD90" s="502"/>
      <c r="CE90" s="502"/>
      <c r="CF90" s="502"/>
      <c r="CG90" s="502"/>
      <c r="CH90" s="502"/>
      <c r="CI90" s="502"/>
      <c r="CJ90" s="496">
        <f t="shared" si="364"/>
        <v>0</v>
      </c>
      <c r="CK90" s="502"/>
      <c r="CL90" s="502"/>
      <c r="CN90" s="502"/>
      <c r="CO90" s="502"/>
      <c r="CP90" s="502"/>
      <c r="CQ90" s="502"/>
      <c r="CR90" s="489">
        <f t="shared" si="365"/>
        <v>0</v>
      </c>
      <c r="CS90" s="502"/>
      <c r="CT90" s="502"/>
      <c r="CU90" s="502"/>
      <c r="CV90" s="502"/>
      <c r="CW90" s="502"/>
      <c r="CX90" s="502"/>
      <c r="CY90" s="496">
        <f t="shared" si="366"/>
        <v>0</v>
      </c>
      <c r="CZ90" s="502"/>
      <c r="DA90" s="502"/>
      <c r="DC90" s="502"/>
      <c r="DD90" s="502"/>
      <c r="DE90" s="502"/>
      <c r="DF90" s="502"/>
      <c r="DG90" s="489">
        <f t="shared" si="367"/>
        <v>0</v>
      </c>
      <c r="DH90" s="502"/>
      <c r="DI90" s="502"/>
      <c r="DJ90" s="502"/>
      <c r="DK90" s="502"/>
      <c r="DL90" s="502"/>
      <c r="DM90" s="502"/>
      <c r="DN90" s="496">
        <f t="shared" si="368"/>
        <v>0</v>
      </c>
      <c r="DO90" s="502"/>
      <c r="DP90" s="502"/>
      <c r="DQ90" s="502"/>
      <c r="DR90" s="502"/>
      <c r="DS90" s="502"/>
      <c r="DT90" s="489" t="e">
        <f>#REF!+DQ90-DR90+DS90</f>
        <v>#REF!</v>
      </c>
      <c r="DU90" s="502"/>
      <c r="DV90" s="502"/>
      <c r="DW90" s="502"/>
      <c r="DX90" s="502"/>
      <c r="DY90" s="502"/>
      <c r="DZ90" s="502"/>
      <c r="EA90" s="496">
        <f t="shared" si="369"/>
        <v>0</v>
      </c>
      <c r="EB90" s="502"/>
      <c r="EC90" s="502"/>
      <c r="ED90" s="502"/>
      <c r="EE90" s="502"/>
      <c r="EF90" s="502"/>
      <c r="EG90" s="489" t="e">
        <f>#REF!+ED90-EE90+EF90</f>
        <v>#REF!</v>
      </c>
      <c r="EH90" s="502"/>
      <c r="EI90" s="502"/>
      <c r="EJ90" s="502"/>
      <c r="EK90" s="502"/>
      <c r="EL90" s="502"/>
      <c r="EM90" s="502"/>
      <c r="EN90" s="496">
        <f t="shared" si="370"/>
        <v>0</v>
      </c>
      <c r="EO90" s="502"/>
      <c r="EP90" s="502"/>
    </row>
    <row r="91" spans="1:146" hidden="1" outlineLevel="1" x14ac:dyDescent="0.25">
      <c r="A91" s="499" t="s">
        <v>11</v>
      </c>
      <c r="B91" s="500" t="s">
        <v>324</v>
      </c>
      <c r="C91" s="501"/>
      <c r="D91" s="502"/>
      <c r="E91" s="502"/>
      <c r="F91" s="502"/>
      <c r="G91" s="489">
        <f t="shared" si="353"/>
        <v>0</v>
      </c>
      <c r="H91" s="502"/>
      <c r="I91" s="502"/>
      <c r="J91" s="502"/>
      <c r="K91" s="502"/>
      <c r="L91" s="502"/>
      <c r="M91" s="502"/>
      <c r="N91" s="496">
        <f t="shared" si="354"/>
        <v>0</v>
      </c>
      <c r="O91" s="502"/>
      <c r="P91" s="502"/>
      <c r="Q91" s="502"/>
      <c r="R91" s="502"/>
      <c r="S91" s="502"/>
      <c r="T91" s="502"/>
      <c r="U91" s="489">
        <f t="shared" si="355"/>
        <v>0</v>
      </c>
      <c r="V91" s="502"/>
      <c r="W91" s="502"/>
      <c r="X91" s="502"/>
      <c r="Y91" s="502"/>
      <c r="Z91" s="502"/>
      <c r="AA91" s="502"/>
      <c r="AB91" s="496">
        <f t="shared" si="356"/>
        <v>0</v>
      </c>
      <c r="AC91" s="502"/>
      <c r="AD91" s="502"/>
      <c r="AF91" s="502"/>
      <c r="AG91" s="502"/>
      <c r="AH91" s="502"/>
      <c r="AI91" s="502"/>
      <c r="AJ91" s="489">
        <f t="shared" si="357"/>
        <v>0</v>
      </c>
      <c r="AK91" s="502"/>
      <c r="AL91" s="502"/>
      <c r="AM91" s="502"/>
      <c r="AN91" s="502"/>
      <c r="AO91" s="502"/>
      <c r="AP91" s="502"/>
      <c r="AQ91" s="496">
        <f t="shared" si="358"/>
        <v>0</v>
      </c>
      <c r="AR91" s="502"/>
      <c r="AS91" s="502"/>
      <c r="AU91" s="502"/>
      <c r="AV91" s="502"/>
      <c r="AW91" s="502"/>
      <c r="AX91" s="502"/>
      <c r="AY91" s="489">
        <f t="shared" si="359"/>
        <v>0</v>
      </c>
      <c r="AZ91" s="502"/>
      <c r="BA91" s="502"/>
      <c r="BB91" s="502"/>
      <c r="BC91" s="502"/>
      <c r="BD91" s="502"/>
      <c r="BE91" s="502"/>
      <c r="BF91" s="496">
        <f t="shared" si="360"/>
        <v>0</v>
      </c>
      <c r="BG91" s="502"/>
      <c r="BH91" s="502"/>
      <c r="BJ91" s="502"/>
      <c r="BK91" s="502"/>
      <c r="BL91" s="502"/>
      <c r="BM91" s="502"/>
      <c r="BN91" s="489">
        <f t="shared" si="361"/>
        <v>0</v>
      </c>
      <c r="BO91" s="502"/>
      <c r="BP91" s="502"/>
      <c r="BQ91" s="502"/>
      <c r="BR91" s="502"/>
      <c r="BS91" s="502"/>
      <c r="BT91" s="502"/>
      <c r="BU91" s="496">
        <f t="shared" si="362"/>
        <v>0</v>
      </c>
      <c r="BV91" s="502"/>
      <c r="BW91" s="502"/>
      <c r="BY91" s="502"/>
      <c r="BZ91" s="502"/>
      <c r="CA91" s="502"/>
      <c r="CB91" s="502"/>
      <c r="CC91" s="489">
        <f t="shared" si="363"/>
        <v>0</v>
      </c>
      <c r="CD91" s="502"/>
      <c r="CE91" s="502"/>
      <c r="CF91" s="502"/>
      <c r="CG91" s="502"/>
      <c r="CH91" s="502"/>
      <c r="CI91" s="502"/>
      <c r="CJ91" s="496">
        <f t="shared" si="364"/>
        <v>0</v>
      </c>
      <c r="CK91" s="502"/>
      <c r="CL91" s="502"/>
      <c r="CN91" s="502"/>
      <c r="CO91" s="502"/>
      <c r="CP91" s="502"/>
      <c r="CQ91" s="502"/>
      <c r="CR91" s="489">
        <f t="shared" si="365"/>
        <v>0</v>
      </c>
      <c r="CS91" s="502"/>
      <c r="CT91" s="502"/>
      <c r="CU91" s="502"/>
      <c r="CV91" s="502"/>
      <c r="CW91" s="502"/>
      <c r="CX91" s="502"/>
      <c r="CY91" s="496">
        <f t="shared" si="366"/>
        <v>0</v>
      </c>
      <c r="CZ91" s="502"/>
      <c r="DA91" s="502"/>
      <c r="DC91" s="502"/>
      <c r="DD91" s="502"/>
      <c r="DE91" s="502"/>
      <c r="DF91" s="502"/>
      <c r="DG91" s="489">
        <f t="shared" si="367"/>
        <v>0</v>
      </c>
      <c r="DH91" s="502"/>
      <c r="DI91" s="502"/>
      <c r="DJ91" s="502"/>
      <c r="DK91" s="502"/>
      <c r="DL91" s="502"/>
      <c r="DM91" s="502"/>
      <c r="DN91" s="496">
        <f t="shared" si="368"/>
        <v>0</v>
      </c>
      <c r="DO91" s="502"/>
      <c r="DP91" s="502"/>
      <c r="DQ91" s="502"/>
      <c r="DR91" s="502"/>
      <c r="DS91" s="502"/>
      <c r="DT91" s="489" t="e">
        <f>#REF!+DQ91-DR91+DS91</f>
        <v>#REF!</v>
      </c>
      <c r="DU91" s="502"/>
      <c r="DV91" s="502"/>
      <c r="DW91" s="502"/>
      <c r="DX91" s="502"/>
      <c r="DY91" s="502"/>
      <c r="DZ91" s="502"/>
      <c r="EA91" s="496">
        <f t="shared" si="369"/>
        <v>0</v>
      </c>
      <c r="EB91" s="502"/>
      <c r="EC91" s="502"/>
      <c r="ED91" s="502"/>
      <c r="EE91" s="502"/>
      <c r="EF91" s="502"/>
      <c r="EG91" s="489" t="e">
        <f>#REF!+ED91-EE91+EF91</f>
        <v>#REF!</v>
      </c>
      <c r="EH91" s="502"/>
      <c r="EI91" s="502"/>
      <c r="EJ91" s="502"/>
      <c r="EK91" s="502"/>
      <c r="EL91" s="502"/>
      <c r="EM91" s="502"/>
      <c r="EN91" s="496">
        <f t="shared" si="370"/>
        <v>0</v>
      </c>
      <c r="EO91" s="502"/>
      <c r="EP91" s="502"/>
    </row>
    <row r="92" spans="1:146" ht="30" hidden="1" outlineLevel="1" x14ac:dyDescent="0.25">
      <c r="A92" s="487" t="s">
        <v>243</v>
      </c>
      <c r="B92" s="488" t="s">
        <v>325</v>
      </c>
      <c r="C92" s="489">
        <f>SUM(C93:C98)</f>
        <v>0</v>
      </c>
      <c r="D92" s="489">
        <f t="shared" ref="D92:AD92" si="371">SUM(D93:D98)</f>
        <v>0</v>
      </c>
      <c r="E92" s="489">
        <f t="shared" si="371"/>
        <v>0</v>
      </c>
      <c r="F92" s="489">
        <f t="shared" si="371"/>
        <v>0</v>
      </c>
      <c r="G92" s="489">
        <f t="shared" si="371"/>
        <v>0</v>
      </c>
      <c r="H92" s="489">
        <f t="shared" si="371"/>
        <v>0</v>
      </c>
      <c r="I92" s="489">
        <f t="shared" si="371"/>
        <v>0</v>
      </c>
      <c r="J92" s="489">
        <f t="shared" si="371"/>
        <v>0</v>
      </c>
      <c r="K92" s="489">
        <f t="shared" si="371"/>
        <v>0</v>
      </c>
      <c r="L92" s="489">
        <f t="shared" si="371"/>
        <v>0</v>
      </c>
      <c r="M92" s="489">
        <f t="shared" si="371"/>
        <v>0</v>
      </c>
      <c r="N92" s="489">
        <f t="shared" si="371"/>
        <v>0</v>
      </c>
      <c r="O92" s="489">
        <f t="shared" si="371"/>
        <v>0</v>
      </c>
      <c r="P92" s="489">
        <f t="shared" si="371"/>
        <v>0</v>
      </c>
      <c r="Q92" s="489">
        <f t="shared" si="371"/>
        <v>0</v>
      </c>
      <c r="R92" s="489">
        <f t="shared" si="371"/>
        <v>0</v>
      </c>
      <c r="S92" s="489">
        <f t="shared" si="371"/>
        <v>0</v>
      </c>
      <c r="T92" s="489">
        <f t="shared" si="371"/>
        <v>0</v>
      </c>
      <c r="U92" s="489">
        <f t="shared" si="371"/>
        <v>0</v>
      </c>
      <c r="V92" s="489">
        <f t="shared" si="371"/>
        <v>0</v>
      </c>
      <c r="W92" s="489">
        <f t="shared" si="371"/>
        <v>0</v>
      </c>
      <c r="X92" s="489">
        <f t="shared" si="371"/>
        <v>0</v>
      </c>
      <c r="Y92" s="489">
        <f t="shared" si="371"/>
        <v>0</v>
      </c>
      <c r="Z92" s="489">
        <f t="shared" si="371"/>
        <v>0</v>
      </c>
      <c r="AA92" s="489">
        <f t="shared" si="371"/>
        <v>0</v>
      </c>
      <c r="AB92" s="489">
        <f t="shared" si="371"/>
        <v>0</v>
      </c>
      <c r="AC92" s="489">
        <f t="shared" si="371"/>
        <v>0</v>
      </c>
      <c r="AD92" s="489">
        <f t="shared" si="371"/>
        <v>0</v>
      </c>
      <c r="AF92" s="489">
        <f t="shared" ref="AF92:AS92" si="372">SUM(AF93:AF98)</f>
        <v>0</v>
      </c>
      <c r="AG92" s="489">
        <f t="shared" si="372"/>
        <v>0</v>
      </c>
      <c r="AH92" s="489">
        <f t="shared" si="372"/>
        <v>0</v>
      </c>
      <c r="AI92" s="489">
        <f t="shared" si="372"/>
        <v>0</v>
      </c>
      <c r="AJ92" s="489">
        <f t="shared" si="372"/>
        <v>0</v>
      </c>
      <c r="AK92" s="489">
        <f t="shared" si="372"/>
        <v>0</v>
      </c>
      <c r="AL92" s="489">
        <f t="shared" si="372"/>
        <v>0</v>
      </c>
      <c r="AM92" s="489">
        <f t="shared" si="372"/>
        <v>0</v>
      </c>
      <c r="AN92" s="489">
        <f t="shared" si="372"/>
        <v>0</v>
      </c>
      <c r="AO92" s="489">
        <f t="shared" si="372"/>
        <v>0</v>
      </c>
      <c r="AP92" s="489">
        <f t="shared" si="372"/>
        <v>0</v>
      </c>
      <c r="AQ92" s="489">
        <f t="shared" si="372"/>
        <v>0</v>
      </c>
      <c r="AR92" s="489">
        <f t="shared" si="372"/>
        <v>0</v>
      </c>
      <c r="AS92" s="489">
        <f t="shared" si="372"/>
        <v>0</v>
      </c>
      <c r="AU92" s="489">
        <f t="shared" ref="AU92:BH92" si="373">SUM(AU93:AU98)</f>
        <v>0</v>
      </c>
      <c r="AV92" s="489">
        <f t="shared" si="373"/>
        <v>0</v>
      </c>
      <c r="AW92" s="489">
        <f t="shared" si="373"/>
        <v>0</v>
      </c>
      <c r="AX92" s="489">
        <f t="shared" si="373"/>
        <v>0</v>
      </c>
      <c r="AY92" s="489">
        <f t="shared" si="373"/>
        <v>0</v>
      </c>
      <c r="AZ92" s="489">
        <f t="shared" si="373"/>
        <v>0</v>
      </c>
      <c r="BA92" s="489">
        <f t="shared" si="373"/>
        <v>0</v>
      </c>
      <c r="BB92" s="489">
        <f t="shared" si="373"/>
        <v>0</v>
      </c>
      <c r="BC92" s="489">
        <f t="shared" si="373"/>
        <v>0</v>
      </c>
      <c r="BD92" s="489">
        <f t="shared" si="373"/>
        <v>0</v>
      </c>
      <c r="BE92" s="489">
        <f t="shared" si="373"/>
        <v>0</v>
      </c>
      <c r="BF92" s="489">
        <f t="shared" si="373"/>
        <v>0</v>
      </c>
      <c r="BG92" s="489">
        <f t="shared" si="373"/>
        <v>0</v>
      </c>
      <c r="BH92" s="489">
        <f t="shared" si="373"/>
        <v>0</v>
      </c>
      <c r="BJ92" s="489">
        <f t="shared" ref="BJ92:BW92" si="374">SUM(BJ93:BJ98)</f>
        <v>0</v>
      </c>
      <c r="BK92" s="489">
        <f t="shared" si="374"/>
        <v>0</v>
      </c>
      <c r="BL92" s="489">
        <f t="shared" si="374"/>
        <v>0</v>
      </c>
      <c r="BM92" s="489">
        <f t="shared" si="374"/>
        <v>0</v>
      </c>
      <c r="BN92" s="489">
        <f t="shared" si="374"/>
        <v>0</v>
      </c>
      <c r="BO92" s="489">
        <f t="shared" si="374"/>
        <v>0</v>
      </c>
      <c r="BP92" s="489">
        <f t="shared" si="374"/>
        <v>0</v>
      </c>
      <c r="BQ92" s="489">
        <f t="shared" si="374"/>
        <v>0</v>
      </c>
      <c r="BR92" s="489">
        <f t="shared" si="374"/>
        <v>0</v>
      </c>
      <c r="BS92" s="489">
        <f t="shared" si="374"/>
        <v>0</v>
      </c>
      <c r="BT92" s="489">
        <f t="shared" si="374"/>
        <v>0</v>
      </c>
      <c r="BU92" s="489">
        <f t="shared" si="374"/>
        <v>0</v>
      </c>
      <c r="BV92" s="489">
        <f t="shared" si="374"/>
        <v>0</v>
      </c>
      <c r="BW92" s="489">
        <f t="shared" si="374"/>
        <v>0</v>
      </c>
      <c r="BY92" s="489">
        <f t="shared" ref="BY92:CL92" si="375">SUM(BY93:BY98)</f>
        <v>0</v>
      </c>
      <c r="BZ92" s="489">
        <f t="shared" si="375"/>
        <v>0</v>
      </c>
      <c r="CA92" s="489">
        <f t="shared" si="375"/>
        <v>0</v>
      </c>
      <c r="CB92" s="489">
        <f t="shared" si="375"/>
        <v>0</v>
      </c>
      <c r="CC92" s="489">
        <f t="shared" si="375"/>
        <v>0</v>
      </c>
      <c r="CD92" s="489">
        <f t="shared" si="375"/>
        <v>0</v>
      </c>
      <c r="CE92" s="489">
        <f t="shared" si="375"/>
        <v>0</v>
      </c>
      <c r="CF92" s="489">
        <f t="shared" si="375"/>
        <v>0</v>
      </c>
      <c r="CG92" s="489">
        <f t="shared" si="375"/>
        <v>0</v>
      </c>
      <c r="CH92" s="489">
        <f t="shared" si="375"/>
        <v>0</v>
      </c>
      <c r="CI92" s="489">
        <f t="shared" si="375"/>
        <v>0</v>
      </c>
      <c r="CJ92" s="489">
        <f t="shared" si="375"/>
        <v>0</v>
      </c>
      <c r="CK92" s="489">
        <f t="shared" si="375"/>
        <v>0</v>
      </c>
      <c r="CL92" s="489">
        <f t="shared" si="375"/>
        <v>0</v>
      </c>
      <c r="CN92" s="489">
        <f t="shared" ref="CN92:DA92" si="376">SUM(CN93:CN98)</f>
        <v>0</v>
      </c>
      <c r="CO92" s="489">
        <f t="shared" si="376"/>
        <v>0</v>
      </c>
      <c r="CP92" s="489">
        <f t="shared" si="376"/>
        <v>0</v>
      </c>
      <c r="CQ92" s="489">
        <f t="shared" si="376"/>
        <v>0</v>
      </c>
      <c r="CR92" s="489">
        <f t="shared" si="376"/>
        <v>0</v>
      </c>
      <c r="CS92" s="489">
        <f t="shared" si="376"/>
        <v>0</v>
      </c>
      <c r="CT92" s="489">
        <f t="shared" si="376"/>
        <v>0</v>
      </c>
      <c r="CU92" s="489">
        <f t="shared" si="376"/>
        <v>0</v>
      </c>
      <c r="CV92" s="489">
        <f t="shared" si="376"/>
        <v>0</v>
      </c>
      <c r="CW92" s="489">
        <f t="shared" si="376"/>
        <v>0</v>
      </c>
      <c r="CX92" s="489">
        <f t="shared" si="376"/>
        <v>0</v>
      </c>
      <c r="CY92" s="489">
        <f t="shared" si="376"/>
        <v>0</v>
      </c>
      <c r="CZ92" s="489">
        <f t="shared" si="376"/>
        <v>0</v>
      </c>
      <c r="DA92" s="489">
        <f t="shared" si="376"/>
        <v>0</v>
      </c>
      <c r="DC92" s="489">
        <f t="shared" ref="DC92:DP92" si="377">SUM(DC93:DC98)</f>
        <v>0</v>
      </c>
      <c r="DD92" s="489">
        <f t="shared" si="377"/>
        <v>0</v>
      </c>
      <c r="DE92" s="489">
        <f t="shared" si="377"/>
        <v>0</v>
      </c>
      <c r="DF92" s="489">
        <f t="shared" si="377"/>
        <v>0</v>
      </c>
      <c r="DG92" s="489">
        <f t="shared" si="377"/>
        <v>0</v>
      </c>
      <c r="DH92" s="489">
        <f t="shared" si="377"/>
        <v>0</v>
      </c>
      <c r="DI92" s="489">
        <f t="shared" si="377"/>
        <v>0</v>
      </c>
      <c r="DJ92" s="489">
        <f t="shared" si="377"/>
        <v>0</v>
      </c>
      <c r="DK92" s="489">
        <f t="shared" si="377"/>
        <v>0</v>
      </c>
      <c r="DL92" s="489">
        <f t="shared" si="377"/>
        <v>0</v>
      </c>
      <c r="DM92" s="489">
        <f t="shared" si="377"/>
        <v>0</v>
      </c>
      <c r="DN92" s="489">
        <f t="shared" si="377"/>
        <v>0</v>
      </c>
      <c r="DO92" s="489">
        <f t="shared" si="377"/>
        <v>0</v>
      </c>
      <c r="DP92" s="489">
        <f t="shared" si="377"/>
        <v>0</v>
      </c>
      <c r="DQ92" s="489">
        <f t="shared" ref="DQ92:EC92" si="378">SUM(DQ93:DQ98)</f>
        <v>0</v>
      </c>
      <c r="DR92" s="489">
        <f t="shared" si="378"/>
        <v>0</v>
      </c>
      <c r="DS92" s="489">
        <f t="shared" si="378"/>
        <v>0</v>
      </c>
      <c r="DT92" s="489" t="e">
        <f t="shared" si="378"/>
        <v>#REF!</v>
      </c>
      <c r="DU92" s="489">
        <f t="shared" si="378"/>
        <v>0</v>
      </c>
      <c r="DV92" s="489">
        <f t="shared" si="378"/>
        <v>0</v>
      </c>
      <c r="DW92" s="489">
        <f t="shared" si="378"/>
        <v>0</v>
      </c>
      <c r="DX92" s="489">
        <f t="shared" si="378"/>
        <v>0</v>
      </c>
      <c r="DY92" s="489">
        <f t="shared" si="378"/>
        <v>0</v>
      </c>
      <c r="DZ92" s="489">
        <f t="shared" si="378"/>
        <v>0</v>
      </c>
      <c r="EA92" s="489">
        <f t="shared" si="378"/>
        <v>0</v>
      </c>
      <c r="EB92" s="489">
        <f t="shared" si="378"/>
        <v>0</v>
      </c>
      <c r="EC92" s="489">
        <f t="shared" si="378"/>
        <v>0</v>
      </c>
      <c r="ED92" s="489">
        <f t="shared" ref="ED92:EP92" si="379">SUM(ED93:ED98)</f>
        <v>0</v>
      </c>
      <c r="EE92" s="489">
        <f t="shared" si="379"/>
        <v>0</v>
      </c>
      <c r="EF92" s="489">
        <f t="shared" si="379"/>
        <v>0</v>
      </c>
      <c r="EG92" s="489" t="e">
        <f t="shared" si="379"/>
        <v>#REF!</v>
      </c>
      <c r="EH92" s="489">
        <f t="shared" si="379"/>
        <v>0</v>
      </c>
      <c r="EI92" s="489">
        <f t="shared" si="379"/>
        <v>0</v>
      </c>
      <c r="EJ92" s="489">
        <f t="shared" si="379"/>
        <v>0</v>
      </c>
      <c r="EK92" s="489">
        <f t="shared" si="379"/>
        <v>0</v>
      </c>
      <c r="EL92" s="489">
        <f t="shared" si="379"/>
        <v>0</v>
      </c>
      <c r="EM92" s="489">
        <f t="shared" si="379"/>
        <v>0</v>
      </c>
      <c r="EN92" s="489">
        <f t="shared" si="379"/>
        <v>0</v>
      </c>
      <c r="EO92" s="489">
        <f t="shared" si="379"/>
        <v>0</v>
      </c>
      <c r="EP92" s="489">
        <f t="shared" si="379"/>
        <v>0</v>
      </c>
    </row>
    <row r="93" spans="1:146" hidden="1" outlineLevel="1" x14ac:dyDescent="0.25">
      <c r="A93" s="499" t="s">
        <v>2</v>
      </c>
      <c r="B93" s="500" t="s">
        <v>326</v>
      </c>
      <c r="C93" s="501"/>
      <c r="D93" s="502"/>
      <c r="E93" s="502"/>
      <c r="F93" s="502"/>
      <c r="G93" s="489">
        <f t="shared" ref="G93:G98" si="380">C93+D93-E93+F93</f>
        <v>0</v>
      </c>
      <c r="H93" s="502"/>
      <c r="I93" s="502"/>
      <c r="J93" s="502"/>
      <c r="K93" s="502"/>
      <c r="L93" s="502"/>
      <c r="M93" s="502"/>
      <c r="N93" s="496">
        <f t="shared" ref="N93:N98" si="381">H93+I93-J93+K93-L93+M93</f>
        <v>0</v>
      </c>
      <c r="O93" s="502"/>
      <c r="P93" s="502"/>
      <c r="Q93" s="502"/>
      <c r="R93" s="502"/>
      <c r="S93" s="502"/>
      <c r="T93" s="502"/>
      <c r="U93" s="489">
        <f t="shared" ref="U93:U98" si="382">Q93+R93-S93+T93</f>
        <v>0</v>
      </c>
      <c r="V93" s="502"/>
      <c r="W93" s="502"/>
      <c r="X93" s="502"/>
      <c r="Y93" s="502"/>
      <c r="Z93" s="502"/>
      <c r="AA93" s="502"/>
      <c r="AB93" s="496">
        <f t="shared" ref="AB93:AB98" si="383">V93+W93-X93+Y93-Z93+AA93</f>
        <v>0</v>
      </c>
      <c r="AC93" s="502"/>
      <c r="AD93" s="502"/>
      <c r="AF93" s="502"/>
      <c r="AG93" s="502"/>
      <c r="AH93" s="502"/>
      <c r="AI93" s="502"/>
      <c r="AJ93" s="489">
        <f t="shared" ref="AJ93:AJ98" si="384">AF93+AG93-AH93+AI93</f>
        <v>0</v>
      </c>
      <c r="AK93" s="502"/>
      <c r="AL93" s="502"/>
      <c r="AM93" s="502"/>
      <c r="AN93" s="502"/>
      <c r="AO93" s="502"/>
      <c r="AP93" s="502"/>
      <c r="AQ93" s="496">
        <f t="shared" ref="AQ93:AQ98" si="385">AK93+AL93-AM93+AN93-AO93+AP93</f>
        <v>0</v>
      </c>
      <c r="AR93" s="502"/>
      <c r="AS93" s="502"/>
      <c r="AU93" s="502"/>
      <c r="AV93" s="502"/>
      <c r="AW93" s="502"/>
      <c r="AX93" s="502"/>
      <c r="AY93" s="489">
        <f t="shared" ref="AY93:AY98" si="386">AU93+AV93-AW93+AX93</f>
        <v>0</v>
      </c>
      <c r="AZ93" s="502"/>
      <c r="BA93" s="502"/>
      <c r="BB93" s="502"/>
      <c r="BC93" s="502"/>
      <c r="BD93" s="502"/>
      <c r="BE93" s="502"/>
      <c r="BF93" s="496">
        <f t="shared" ref="BF93:BF98" si="387">AZ93+BA93-BB93+BC93-BD93+BE93</f>
        <v>0</v>
      </c>
      <c r="BG93" s="502"/>
      <c r="BH93" s="502"/>
      <c r="BJ93" s="502"/>
      <c r="BK93" s="502"/>
      <c r="BL93" s="502"/>
      <c r="BM93" s="502"/>
      <c r="BN93" s="489">
        <f t="shared" ref="BN93:BN98" si="388">BJ93+BK93-BL93+BM93</f>
        <v>0</v>
      </c>
      <c r="BO93" s="502"/>
      <c r="BP93" s="502"/>
      <c r="BQ93" s="502"/>
      <c r="BR93" s="502"/>
      <c r="BS93" s="502"/>
      <c r="BT93" s="502"/>
      <c r="BU93" s="496">
        <f t="shared" ref="BU93:BU98" si="389">BO93+BP93-BQ93+BR93-BS93+BT93</f>
        <v>0</v>
      </c>
      <c r="BV93" s="502"/>
      <c r="BW93" s="502"/>
      <c r="BY93" s="502"/>
      <c r="BZ93" s="502"/>
      <c r="CA93" s="502"/>
      <c r="CB93" s="502"/>
      <c r="CC93" s="489">
        <f t="shared" ref="CC93:CC98" si="390">BY93+BZ93-CA93+CB93</f>
        <v>0</v>
      </c>
      <c r="CD93" s="502"/>
      <c r="CE93" s="502"/>
      <c r="CF93" s="502"/>
      <c r="CG93" s="502"/>
      <c r="CH93" s="502"/>
      <c r="CI93" s="502"/>
      <c r="CJ93" s="496">
        <f t="shared" ref="CJ93:CJ98" si="391">CD93+CE93-CF93+CG93-CH93+CI93</f>
        <v>0</v>
      </c>
      <c r="CK93" s="502"/>
      <c r="CL93" s="502"/>
      <c r="CN93" s="502"/>
      <c r="CO93" s="502"/>
      <c r="CP93" s="502"/>
      <c r="CQ93" s="502"/>
      <c r="CR93" s="489">
        <f t="shared" ref="CR93:CR98" si="392">CN93+CO93-CP93+CQ93</f>
        <v>0</v>
      </c>
      <c r="CS93" s="502"/>
      <c r="CT93" s="502"/>
      <c r="CU93" s="502"/>
      <c r="CV93" s="502"/>
      <c r="CW93" s="502"/>
      <c r="CX93" s="502"/>
      <c r="CY93" s="496">
        <f t="shared" ref="CY93:CY98" si="393">CS93+CT93-CU93+CV93-CW93+CX93</f>
        <v>0</v>
      </c>
      <c r="CZ93" s="502"/>
      <c r="DA93" s="502"/>
      <c r="DC93" s="502"/>
      <c r="DD93" s="502"/>
      <c r="DE93" s="502"/>
      <c r="DF93" s="502"/>
      <c r="DG93" s="489">
        <f t="shared" ref="DG93:DG98" si="394">DC93+DD93-DE93+DF93</f>
        <v>0</v>
      </c>
      <c r="DH93" s="502"/>
      <c r="DI93" s="502"/>
      <c r="DJ93" s="502"/>
      <c r="DK93" s="502"/>
      <c r="DL93" s="502"/>
      <c r="DM93" s="502"/>
      <c r="DN93" s="496">
        <f t="shared" ref="DN93:DN98" si="395">DH93+DI93-DJ93+DK93-DL93+DM93</f>
        <v>0</v>
      </c>
      <c r="DO93" s="502"/>
      <c r="DP93" s="502"/>
      <c r="DQ93" s="502"/>
      <c r="DR93" s="502"/>
      <c r="DS93" s="502"/>
      <c r="DT93" s="489" t="e">
        <f>#REF!+DQ93-DR93+DS93</f>
        <v>#REF!</v>
      </c>
      <c r="DU93" s="502"/>
      <c r="DV93" s="502"/>
      <c r="DW93" s="502"/>
      <c r="DX93" s="502"/>
      <c r="DY93" s="502"/>
      <c r="DZ93" s="502"/>
      <c r="EA93" s="496">
        <f t="shared" ref="EA93:EA98" si="396">DU93+DV93-DW93+DX93-DY93+DZ93</f>
        <v>0</v>
      </c>
      <c r="EB93" s="502"/>
      <c r="EC93" s="502"/>
      <c r="ED93" s="502"/>
      <c r="EE93" s="502"/>
      <c r="EF93" s="502"/>
      <c r="EG93" s="489" t="e">
        <f>#REF!+ED93-EE93+EF93</f>
        <v>#REF!</v>
      </c>
      <c r="EH93" s="502"/>
      <c r="EI93" s="502"/>
      <c r="EJ93" s="502"/>
      <c r="EK93" s="502"/>
      <c r="EL93" s="502"/>
      <c r="EM93" s="502"/>
      <c r="EN93" s="496">
        <f t="shared" ref="EN93:EN98" si="397">EH93+EI93-EJ93+EK93-EL93+EM93</f>
        <v>0</v>
      </c>
      <c r="EO93" s="502"/>
      <c r="EP93" s="502"/>
    </row>
    <row r="94" spans="1:146" hidden="1" outlineLevel="1" x14ac:dyDescent="0.25">
      <c r="A94" s="499" t="s">
        <v>3</v>
      </c>
      <c r="B94" s="500" t="s">
        <v>327</v>
      </c>
      <c r="C94" s="501"/>
      <c r="D94" s="502"/>
      <c r="E94" s="502"/>
      <c r="F94" s="502"/>
      <c r="G94" s="489">
        <f t="shared" si="380"/>
        <v>0</v>
      </c>
      <c r="H94" s="502"/>
      <c r="I94" s="502"/>
      <c r="J94" s="502"/>
      <c r="K94" s="502"/>
      <c r="L94" s="502"/>
      <c r="M94" s="502"/>
      <c r="N94" s="496">
        <f t="shared" si="381"/>
        <v>0</v>
      </c>
      <c r="O94" s="502"/>
      <c r="P94" s="502"/>
      <c r="Q94" s="502"/>
      <c r="R94" s="502"/>
      <c r="S94" s="502"/>
      <c r="T94" s="502"/>
      <c r="U94" s="489">
        <f t="shared" si="382"/>
        <v>0</v>
      </c>
      <c r="V94" s="502"/>
      <c r="W94" s="502"/>
      <c r="X94" s="502"/>
      <c r="Y94" s="502"/>
      <c r="Z94" s="502"/>
      <c r="AA94" s="502"/>
      <c r="AB94" s="496">
        <f t="shared" si="383"/>
        <v>0</v>
      </c>
      <c r="AC94" s="502"/>
      <c r="AD94" s="502"/>
      <c r="AF94" s="502"/>
      <c r="AG94" s="502"/>
      <c r="AH94" s="502"/>
      <c r="AI94" s="502"/>
      <c r="AJ94" s="489">
        <f t="shared" si="384"/>
        <v>0</v>
      </c>
      <c r="AK94" s="502"/>
      <c r="AL94" s="502"/>
      <c r="AM94" s="502"/>
      <c r="AN94" s="502"/>
      <c r="AO94" s="502"/>
      <c r="AP94" s="502"/>
      <c r="AQ94" s="496">
        <f t="shared" si="385"/>
        <v>0</v>
      </c>
      <c r="AR94" s="502"/>
      <c r="AS94" s="502"/>
      <c r="AU94" s="502"/>
      <c r="AV94" s="502"/>
      <c r="AW94" s="502"/>
      <c r="AX94" s="502"/>
      <c r="AY94" s="489">
        <f t="shared" si="386"/>
        <v>0</v>
      </c>
      <c r="AZ94" s="502"/>
      <c r="BA94" s="502"/>
      <c r="BB94" s="502"/>
      <c r="BC94" s="502"/>
      <c r="BD94" s="502"/>
      <c r="BE94" s="502"/>
      <c r="BF94" s="496">
        <f t="shared" si="387"/>
        <v>0</v>
      </c>
      <c r="BG94" s="502"/>
      <c r="BH94" s="502"/>
      <c r="BJ94" s="502"/>
      <c r="BK94" s="502"/>
      <c r="BL94" s="502"/>
      <c r="BM94" s="502"/>
      <c r="BN94" s="489">
        <f t="shared" si="388"/>
        <v>0</v>
      </c>
      <c r="BO94" s="502"/>
      <c r="BP94" s="502"/>
      <c r="BQ94" s="502"/>
      <c r="BR94" s="502"/>
      <c r="BS94" s="502"/>
      <c r="BT94" s="502"/>
      <c r="BU94" s="496">
        <f t="shared" si="389"/>
        <v>0</v>
      </c>
      <c r="BV94" s="502"/>
      <c r="BW94" s="502"/>
      <c r="BY94" s="502"/>
      <c r="BZ94" s="502"/>
      <c r="CA94" s="502"/>
      <c r="CB94" s="502"/>
      <c r="CC94" s="489">
        <f t="shared" si="390"/>
        <v>0</v>
      </c>
      <c r="CD94" s="502"/>
      <c r="CE94" s="502"/>
      <c r="CF94" s="502"/>
      <c r="CG94" s="502"/>
      <c r="CH94" s="502"/>
      <c r="CI94" s="502"/>
      <c r="CJ94" s="496">
        <f t="shared" si="391"/>
        <v>0</v>
      </c>
      <c r="CK94" s="502"/>
      <c r="CL94" s="502"/>
      <c r="CN94" s="502"/>
      <c r="CO94" s="502"/>
      <c r="CP94" s="502"/>
      <c r="CQ94" s="502"/>
      <c r="CR94" s="489">
        <f t="shared" si="392"/>
        <v>0</v>
      </c>
      <c r="CS94" s="502"/>
      <c r="CT94" s="502"/>
      <c r="CU94" s="502"/>
      <c r="CV94" s="502"/>
      <c r="CW94" s="502"/>
      <c r="CX94" s="502"/>
      <c r="CY94" s="496">
        <f t="shared" si="393"/>
        <v>0</v>
      </c>
      <c r="CZ94" s="502"/>
      <c r="DA94" s="502"/>
      <c r="DC94" s="502"/>
      <c r="DD94" s="502"/>
      <c r="DE94" s="502"/>
      <c r="DF94" s="502"/>
      <c r="DG94" s="489">
        <f t="shared" si="394"/>
        <v>0</v>
      </c>
      <c r="DH94" s="502"/>
      <c r="DI94" s="502"/>
      <c r="DJ94" s="502"/>
      <c r="DK94" s="502"/>
      <c r="DL94" s="502"/>
      <c r="DM94" s="502"/>
      <c r="DN94" s="496">
        <f t="shared" si="395"/>
        <v>0</v>
      </c>
      <c r="DO94" s="502"/>
      <c r="DP94" s="502"/>
      <c r="DQ94" s="502"/>
      <c r="DR94" s="502"/>
      <c r="DS94" s="502"/>
      <c r="DT94" s="489" t="e">
        <f>#REF!+DQ94-DR94+DS94</f>
        <v>#REF!</v>
      </c>
      <c r="DU94" s="502"/>
      <c r="DV94" s="502"/>
      <c r="DW94" s="502"/>
      <c r="DX94" s="502"/>
      <c r="DY94" s="502"/>
      <c r="DZ94" s="502"/>
      <c r="EA94" s="496">
        <f t="shared" si="396"/>
        <v>0</v>
      </c>
      <c r="EB94" s="502"/>
      <c r="EC94" s="502"/>
      <c r="ED94" s="502"/>
      <c r="EE94" s="502"/>
      <c r="EF94" s="502"/>
      <c r="EG94" s="489" t="e">
        <f>#REF!+ED94-EE94+EF94</f>
        <v>#REF!</v>
      </c>
      <c r="EH94" s="502"/>
      <c r="EI94" s="502"/>
      <c r="EJ94" s="502"/>
      <c r="EK94" s="502"/>
      <c r="EL94" s="502"/>
      <c r="EM94" s="502"/>
      <c r="EN94" s="496">
        <f t="shared" si="397"/>
        <v>0</v>
      </c>
      <c r="EO94" s="502"/>
      <c r="EP94" s="502"/>
    </row>
    <row r="95" spans="1:146" hidden="1" outlineLevel="1" x14ac:dyDescent="0.25">
      <c r="A95" s="499" t="s">
        <v>4</v>
      </c>
      <c r="B95" s="500" t="s">
        <v>328</v>
      </c>
      <c r="C95" s="501"/>
      <c r="D95" s="502"/>
      <c r="E95" s="502"/>
      <c r="F95" s="502"/>
      <c r="G95" s="489">
        <f t="shared" si="380"/>
        <v>0</v>
      </c>
      <c r="H95" s="502"/>
      <c r="I95" s="502"/>
      <c r="J95" s="502"/>
      <c r="K95" s="502"/>
      <c r="L95" s="502"/>
      <c r="M95" s="502"/>
      <c r="N95" s="496">
        <f t="shared" si="381"/>
        <v>0</v>
      </c>
      <c r="O95" s="502"/>
      <c r="P95" s="502"/>
      <c r="Q95" s="502"/>
      <c r="R95" s="502"/>
      <c r="S95" s="502"/>
      <c r="T95" s="502"/>
      <c r="U95" s="489">
        <f t="shared" si="382"/>
        <v>0</v>
      </c>
      <c r="V95" s="502"/>
      <c r="W95" s="502"/>
      <c r="X95" s="502"/>
      <c r="Y95" s="502"/>
      <c r="Z95" s="502"/>
      <c r="AA95" s="502"/>
      <c r="AB95" s="496">
        <f t="shared" si="383"/>
        <v>0</v>
      </c>
      <c r="AC95" s="502"/>
      <c r="AD95" s="502"/>
      <c r="AF95" s="502"/>
      <c r="AG95" s="502"/>
      <c r="AH95" s="502"/>
      <c r="AI95" s="502"/>
      <c r="AJ95" s="489">
        <f t="shared" si="384"/>
        <v>0</v>
      </c>
      <c r="AK95" s="502"/>
      <c r="AL95" s="502"/>
      <c r="AM95" s="502"/>
      <c r="AN95" s="502"/>
      <c r="AO95" s="502"/>
      <c r="AP95" s="502"/>
      <c r="AQ95" s="496">
        <f t="shared" si="385"/>
        <v>0</v>
      </c>
      <c r="AR95" s="502"/>
      <c r="AS95" s="502"/>
      <c r="AU95" s="502"/>
      <c r="AV95" s="502"/>
      <c r="AW95" s="502"/>
      <c r="AX95" s="502"/>
      <c r="AY95" s="489">
        <f t="shared" si="386"/>
        <v>0</v>
      </c>
      <c r="AZ95" s="502"/>
      <c r="BA95" s="502"/>
      <c r="BB95" s="502"/>
      <c r="BC95" s="502"/>
      <c r="BD95" s="502"/>
      <c r="BE95" s="502"/>
      <c r="BF95" s="496">
        <f t="shared" si="387"/>
        <v>0</v>
      </c>
      <c r="BG95" s="502"/>
      <c r="BH95" s="502"/>
      <c r="BJ95" s="502"/>
      <c r="BK95" s="502"/>
      <c r="BL95" s="502"/>
      <c r="BM95" s="502"/>
      <c r="BN95" s="489">
        <f t="shared" si="388"/>
        <v>0</v>
      </c>
      <c r="BO95" s="502"/>
      <c r="BP95" s="502"/>
      <c r="BQ95" s="502"/>
      <c r="BR95" s="502"/>
      <c r="BS95" s="502"/>
      <c r="BT95" s="502"/>
      <c r="BU95" s="496">
        <f t="shared" si="389"/>
        <v>0</v>
      </c>
      <c r="BV95" s="502"/>
      <c r="BW95" s="502"/>
      <c r="BY95" s="502"/>
      <c r="BZ95" s="502"/>
      <c r="CA95" s="502"/>
      <c r="CB95" s="502"/>
      <c r="CC95" s="489">
        <f t="shared" si="390"/>
        <v>0</v>
      </c>
      <c r="CD95" s="502"/>
      <c r="CE95" s="502"/>
      <c r="CF95" s="502"/>
      <c r="CG95" s="502"/>
      <c r="CH95" s="502"/>
      <c r="CI95" s="502"/>
      <c r="CJ95" s="496">
        <f t="shared" si="391"/>
        <v>0</v>
      </c>
      <c r="CK95" s="502"/>
      <c r="CL95" s="502"/>
      <c r="CN95" s="502"/>
      <c r="CO95" s="502"/>
      <c r="CP95" s="502"/>
      <c r="CQ95" s="502"/>
      <c r="CR95" s="489">
        <f t="shared" si="392"/>
        <v>0</v>
      </c>
      <c r="CS95" s="502"/>
      <c r="CT95" s="502"/>
      <c r="CU95" s="502"/>
      <c r="CV95" s="502"/>
      <c r="CW95" s="502"/>
      <c r="CX95" s="502"/>
      <c r="CY95" s="496">
        <f t="shared" si="393"/>
        <v>0</v>
      </c>
      <c r="CZ95" s="502"/>
      <c r="DA95" s="502"/>
      <c r="DC95" s="502"/>
      <c r="DD95" s="502"/>
      <c r="DE95" s="502"/>
      <c r="DF95" s="502"/>
      <c r="DG95" s="489">
        <f t="shared" si="394"/>
        <v>0</v>
      </c>
      <c r="DH95" s="502"/>
      <c r="DI95" s="502"/>
      <c r="DJ95" s="502"/>
      <c r="DK95" s="502"/>
      <c r="DL95" s="502"/>
      <c r="DM95" s="502"/>
      <c r="DN95" s="496">
        <f t="shared" si="395"/>
        <v>0</v>
      </c>
      <c r="DO95" s="502"/>
      <c r="DP95" s="502"/>
      <c r="DQ95" s="502"/>
      <c r="DR95" s="502"/>
      <c r="DS95" s="502"/>
      <c r="DT95" s="489" t="e">
        <f>#REF!+DQ95-DR95+DS95</f>
        <v>#REF!</v>
      </c>
      <c r="DU95" s="502"/>
      <c r="DV95" s="502"/>
      <c r="DW95" s="502"/>
      <c r="DX95" s="502"/>
      <c r="DY95" s="502"/>
      <c r="DZ95" s="502"/>
      <c r="EA95" s="496">
        <f t="shared" si="396"/>
        <v>0</v>
      </c>
      <c r="EB95" s="502"/>
      <c r="EC95" s="502"/>
      <c r="ED95" s="502"/>
      <c r="EE95" s="502"/>
      <c r="EF95" s="502"/>
      <c r="EG95" s="489" t="e">
        <f>#REF!+ED95-EE95+EF95</f>
        <v>#REF!</v>
      </c>
      <c r="EH95" s="502"/>
      <c r="EI95" s="502"/>
      <c r="EJ95" s="502"/>
      <c r="EK95" s="502"/>
      <c r="EL95" s="502"/>
      <c r="EM95" s="502"/>
      <c r="EN95" s="496">
        <f t="shared" si="397"/>
        <v>0</v>
      </c>
      <c r="EO95" s="502"/>
      <c r="EP95" s="502"/>
    </row>
    <row r="96" spans="1:146" ht="30" hidden="1" outlineLevel="1" x14ac:dyDescent="0.25">
      <c r="A96" s="499" t="s">
        <v>11</v>
      </c>
      <c r="B96" s="500" t="s">
        <v>329</v>
      </c>
      <c r="C96" s="501"/>
      <c r="D96" s="502"/>
      <c r="E96" s="502"/>
      <c r="F96" s="502"/>
      <c r="G96" s="489">
        <f t="shared" si="380"/>
        <v>0</v>
      </c>
      <c r="H96" s="502"/>
      <c r="I96" s="502"/>
      <c r="J96" s="502"/>
      <c r="K96" s="502"/>
      <c r="L96" s="502"/>
      <c r="M96" s="502"/>
      <c r="N96" s="496">
        <f t="shared" si="381"/>
        <v>0</v>
      </c>
      <c r="O96" s="502"/>
      <c r="P96" s="502"/>
      <c r="Q96" s="502"/>
      <c r="R96" s="502"/>
      <c r="S96" s="502"/>
      <c r="T96" s="502"/>
      <c r="U96" s="489">
        <f t="shared" si="382"/>
        <v>0</v>
      </c>
      <c r="V96" s="502"/>
      <c r="W96" s="502"/>
      <c r="X96" s="502"/>
      <c r="Y96" s="502"/>
      <c r="Z96" s="502"/>
      <c r="AA96" s="502"/>
      <c r="AB96" s="496">
        <f t="shared" si="383"/>
        <v>0</v>
      </c>
      <c r="AC96" s="502"/>
      <c r="AD96" s="502"/>
      <c r="AF96" s="502"/>
      <c r="AG96" s="502"/>
      <c r="AH96" s="502"/>
      <c r="AI96" s="502"/>
      <c r="AJ96" s="489">
        <f t="shared" si="384"/>
        <v>0</v>
      </c>
      <c r="AK96" s="502"/>
      <c r="AL96" s="502"/>
      <c r="AM96" s="502"/>
      <c r="AN96" s="502"/>
      <c r="AO96" s="502"/>
      <c r="AP96" s="502"/>
      <c r="AQ96" s="496">
        <f t="shared" si="385"/>
        <v>0</v>
      </c>
      <c r="AR96" s="502"/>
      <c r="AS96" s="502"/>
      <c r="AU96" s="502"/>
      <c r="AV96" s="502"/>
      <c r="AW96" s="502"/>
      <c r="AX96" s="502"/>
      <c r="AY96" s="489">
        <f t="shared" si="386"/>
        <v>0</v>
      </c>
      <c r="AZ96" s="502"/>
      <c r="BA96" s="502"/>
      <c r="BB96" s="502"/>
      <c r="BC96" s="502"/>
      <c r="BD96" s="502"/>
      <c r="BE96" s="502"/>
      <c r="BF96" s="496">
        <f t="shared" si="387"/>
        <v>0</v>
      </c>
      <c r="BG96" s="502"/>
      <c r="BH96" s="502"/>
      <c r="BJ96" s="502"/>
      <c r="BK96" s="502"/>
      <c r="BL96" s="502"/>
      <c r="BM96" s="502"/>
      <c r="BN96" s="489">
        <f t="shared" si="388"/>
        <v>0</v>
      </c>
      <c r="BO96" s="502"/>
      <c r="BP96" s="502"/>
      <c r="BQ96" s="502"/>
      <c r="BR96" s="502"/>
      <c r="BS96" s="502"/>
      <c r="BT96" s="502"/>
      <c r="BU96" s="496">
        <f t="shared" si="389"/>
        <v>0</v>
      </c>
      <c r="BV96" s="502"/>
      <c r="BW96" s="502"/>
      <c r="BY96" s="502"/>
      <c r="BZ96" s="502"/>
      <c r="CA96" s="502"/>
      <c r="CB96" s="502"/>
      <c r="CC96" s="489">
        <f t="shared" si="390"/>
        <v>0</v>
      </c>
      <c r="CD96" s="502"/>
      <c r="CE96" s="502"/>
      <c r="CF96" s="502"/>
      <c r="CG96" s="502"/>
      <c r="CH96" s="502"/>
      <c r="CI96" s="502"/>
      <c r="CJ96" s="496">
        <f t="shared" si="391"/>
        <v>0</v>
      </c>
      <c r="CK96" s="502"/>
      <c r="CL96" s="502"/>
      <c r="CN96" s="502"/>
      <c r="CO96" s="502"/>
      <c r="CP96" s="502"/>
      <c r="CQ96" s="502"/>
      <c r="CR96" s="489">
        <f t="shared" si="392"/>
        <v>0</v>
      </c>
      <c r="CS96" s="502"/>
      <c r="CT96" s="502"/>
      <c r="CU96" s="502"/>
      <c r="CV96" s="502"/>
      <c r="CW96" s="502"/>
      <c r="CX96" s="502"/>
      <c r="CY96" s="496">
        <f t="shared" si="393"/>
        <v>0</v>
      </c>
      <c r="CZ96" s="502"/>
      <c r="DA96" s="502"/>
      <c r="DC96" s="502"/>
      <c r="DD96" s="502"/>
      <c r="DE96" s="502"/>
      <c r="DF96" s="502"/>
      <c r="DG96" s="489">
        <f t="shared" si="394"/>
        <v>0</v>
      </c>
      <c r="DH96" s="502"/>
      <c r="DI96" s="502"/>
      <c r="DJ96" s="502"/>
      <c r="DK96" s="502"/>
      <c r="DL96" s="502"/>
      <c r="DM96" s="502"/>
      <c r="DN96" s="496">
        <f t="shared" si="395"/>
        <v>0</v>
      </c>
      <c r="DO96" s="502"/>
      <c r="DP96" s="502"/>
      <c r="DQ96" s="502"/>
      <c r="DR96" s="502"/>
      <c r="DS96" s="502"/>
      <c r="DT96" s="489" t="e">
        <f>#REF!+DQ96-DR96+DS96</f>
        <v>#REF!</v>
      </c>
      <c r="DU96" s="502"/>
      <c r="DV96" s="502"/>
      <c r="DW96" s="502"/>
      <c r="DX96" s="502"/>
      <c r="DY96" s="502"/>
      <c r="DZ96" s="502"/>
      <c r="EA96" s="496">
        <f t="shared" si="396"/>
        <v>0</v>
      </c>
      <c r="EB96" s="502"/>
      <c r="EC96" s="502"/>
      <c r="ED96" s="502"/>
      <c r="EE96" s="502"/>
      <c r="EF96" s="502"/>
      <c r="EG96" s="489" t="e">
        <f>#REF!+ED96-EE96+EF96</f>
        <v>#REF!</v>
      </c>
      <c r="EH96" s="502"/>
      <c r="EI96" s="502"/>
      <c r="EJ96" s="502"/>
      <c r="EK96" s="502"/>
      <c r="EL96" s="502"/>
      <c r="EM96" s="502"/>
      <c r="EN96" s="496">
        <f t="shared" si="397"/>
        <v>0</v>
      </c>
      <c r="EO96" s="502"/>
      <c r="EP96" s="502"/>
    </row>
    <row r="97" spans="1:146" hidden="1" outlineLevel="1" x14ac:dyDescent="0.25">
      <c r="A97" s="499" t="s">
        <v>5</v>
      </c>
      <c r="B97" s="500" t="s">
        <v>330</v>
      </c>
      <c r="C97" s="501"/>
      <c r="D97" s="502"/>
      <c r="E97" s="502"/>
      <c r="F97" s="502"/>
      <c r="G97" s="489">
        <f t="shared" si="380"/>
        <v>0</v>
      </c>
      <c r="H97" s="502"/>
      <c r="I97" s="502"/>
      <c r="J97" s="502"/>
      <c r="K97" s="502"/>
      <c r="L97" s="502"/>
      <c r="M97" s="502"/>
      <c r="N97" s="496">
        <f t="shared" si="381"/>
        <v>0</v>
      </c>
      <c r="O97" s="502"/>
      <c r="P97" s="502"/>
      <c r="Q97" s="502"/>
      <c r="R97" s="502"/>
      <c r="S97" s="502"/>
      <c r="T97" s="502"/>
      <c r="U97" s="489">
        <f t="shared" si="382"/>
        <v>0</v>
      </c>
      <c r="V97" s="502"/>
      <c r="W97" s="502"/>
      <c r="X97" s="502"/>
      <c r="Y97" s="502"/>
      <c r="Z97" s="502"/>
      <c r="AA97" s="502"/>
      <c r="AB97" s="496">
        <f t="shared" si="383"/>
        <v>0</v>
      </c>
      <c r="AC97" s="502"/>
      <c r="AD97" s="502"/>
      <c r="AF97" s="502"/>
      <c r="AG97" s="502"/>
      <c r="AH97" s="502"/>
      <c r="AI97" s="502"/>
      <c r="AJ97" s="489">
        <f t="shared" si="384"/>
        <v>0</v>
      </c>
      <c r="AK97" s="502"/>
      <c r="AL97" s="502"/>
      <c r="AM97" s="502"/>
      <c r="AN97" s="502"/>
      <c r="AO97" s="502"/>
      <c r="AP97" s="502"/>
      <c r="AQ97" s="496">
        <f t="shared" si="385"/>
        <v>0</v>
      </c>
      <c r="AR97" s="502"/>
      <c r="AS97" s="502"/>
      <c r="AU97" s="502"/>
      <c r="AV97" s="502"/>
      <c r="AW97" s="502"/>
      <c r="AX97" s="502"/>
      <c r="AY97" s="489">
        <f t="shared" si="386"/>
        <v>0</v>
      </c>
      <c r="AZ97" s="502"/>
      <c r="BA97" s="502"/>
      <c r="BB97" s="502"/>
      <c r="BC97" s="502"/>
      <c r="BD97" s="502"/>
      <c r="BE97" s="502"/>
      <c r="BF97" s="496">
        <f t="shared" si="387"/>
        <v>0</v>
      </c>
      <c r="BG97" s="502"/>
      <c r="BH97" s="502"/>
      <c r="BJ97" s="502"/>
      <c r="BK97" s="502"/>
      <c r="BL97" s="502"/>
      <c r="BM97" s="502"/>
      <c r="BN97" s="489">
        <f t="shared" si="388"/>
        <v>0</v>
      </c>
      <c r="BO97" s="502"/>
      <c r="BP97" s="502"/>
      <c r="BQ97" s="502"/>
      <c r="BR97" s="502"/>
      <c r="BS97" s="502"/>
      <c r="BT97" s="502"/>
      <c r="BU97" s="496">
        <f t="shared" si="389"/>
        <v>0</v>
      </c>
      <c r="BV97" s="502"/>
      <c r="BW97" s="502"/>
      <c r="BY97" s="502"/>
      <c r="BZ97" s="502"/>
      <c r="CA97" s="502"/>
      <c r="CB97" s="502"/>
      <c r="CC97" s="489">
        <f t="shared" si="390"/>
        <v>0</v>
      </c>
      <c r="CD97" s="502"/>
      <c r="CE97" s="502"/>
      <c r="CF97" s="502"/>
      <c r="CG97" s="502"/>
      <c r="CH97" s="502"/>
      <c r="CI97" s="502"/>
      <c r="CJ97" s="496">
        <f t="shared" si="391"/>
        <v>0</v>
      </c>
      <c r="CK97" s="502"/>
      <c r="CL97" s="502"/>
      <c r="CN97" s="502"/>
      <c r="CO97" s="502"/>
      <c r="CP97" s="502"/>
      <c r="CQ97" s="502"/>
      <c r="CR97" s="489">
        <f t="shared" si="392"/>
        <v>0</v>
      </c>
      <c r="CS97" s="502"/>
      <c r="CT97" s="502"/>
      <c r="CU97" s="502"/>
      <c r="CV97" s="502"/>
      <c r="CW97" s="502"/>
      <c r="CX97" s="502"/>
      <c r="CY97" s="496">
        <f t="shared" si="393"/>
        <v>0</v>
      </c>
      <c r="CZ97" s="502"/>
      <c r="DA97" s="502"/>
      <c r="DC97" s="502"/>
      <c r="DD97" s="502"/>
      <c r="DE97" s="502"/>
      <c r="DF97" s="502"/>
      <c r="DG97" s="489">
        <f t="shared" si="394"/>
        <v>0</v>
      </c>
      <c r="DH97" s="502"/>
      <c r="DI97" s="502"/>
      <c r="DJ97" s="502"/>
      <c r="DK97" s="502"/>
      <c r="DL97" s="502"/>
      <c r="DM97" s="502"/>
      <c r="DN97" s="496">
        <f t="shared" si="395"/>
        <v>0</v>
      </c>
      <c r="DO97" s="502"/>
      <c r="DP97" s="502"/>
      <c r="DQ97" s="502"/>
      <c r="DR97" s="502"/>
      <c r="DS97" s="502"/>
      <c r="DT97" s="489" t="e">
        <f>#REF!+DQ97-DR97+DS97</f>
        <v>#REF!</v>
      </c>
      <c r="DU97" s="502"/>
      <c r="DV97" s="502"/>
      <c r="DW97" s="502"/>
      <c r="DX97" s="502"/>
      <c r="DY97" s="502"/>
      <c r="DZ97" s="502"/>
      <c r="EA97" s="496">
        <f t="shared" si="396"/>
        <v>0</v>
      </c>
      <c r="EB97" s="502"/>
      <c r="EC97" s="502"/>
      <c r="ED97" s="502"/>
      <c r="EE97" s="502"/>
      <c r="EF97" s="502"/>
      <c r="EG97" s="489" t="e">
        <f>#REF!+ED97-EE97+EF97</f>
        <v>#REF!</v>
      </c>
      <c r="EH97" s="502"/>
      <c r="EI97" s="502"/>
      <c r="EJ97" s="502"/>
      <c r="EK97" s="502"/>
      <c r="EL97" s="502"/>
      <c r="EM97" s="502"/>
      <c r="EN97" s="496">
        <f t="shared" si="397"/>
        <v>0</v>
      </c>
      <c r="EO97" s="502"/>
      <c r="EP97" s="502"/>
    </row>
    <row r="98" spans="1:146" hidden="1" outlineLevel="1" x14ac:dyDescent="0.25">
      <c r="A98" s="499" t="s">
        <v>6</v>
      </c>
      <c r="B98" s="500" t="s">
        <v>331</v>
      </c>
      <c r="C98" s="501"/>
      <c r="D98" s="502"/>
      <c r="E98" s="502"/>
      <c r="F98" s="502"/>
      <c r="G98" s="489">
        <f t="shared" si="380"/>
        <v>0</v>
      </c>
      <c r="H98" s="502"/>
      <c r="I98" s="502"/>
      <c r="J98" s="502"/>
      <c r="K98" s="502"/>
      <c r="L98" s="502"/>
      <c r="M98" s="502"/>
      <c r="N98" s="496">
        <f t="shared" si="381"/>
        <v>0</v>
      </c>
      <c r="O98" s="502"/>
      <c r="P98" s="502"/>
      <c r="Q98" s="502"/>
      <c r="R98" s="502"/>
      <c r="S98" s="502"/>
      <c r="T98" s="502"/>
      <c r="U98" s="489">
        <f t="shared" si="382"/>
        <v>0</v>
      </c>
      <c r="V98" s="502"/>
      <c r="W98" s="502"/>
      <c r="X98" s="502"/>
      <c r="Y98" s="502"/>
      <c r="Z98" s="502"/>
      <c r="AA98" s="502"/>
      <c r="AB98" s="496">
        <f t="shared" si="383"/>
        <v>0</v>
      </c>
      <c r="AC98" s="502"/>
      <c r="AD98" s="502"/>
      <c r="AF98" s="502"/>
      <c r="AG98" s="502"/>
      <c r="AH98" s="502"/>
      <c r="AI98" s="502"/>
      <c r="AJ98" s="489">
        <f t="shared" si="384"/>
        <v>0</v>
      </c>
      <c r="AK98" s="502"/>
      <c r="AL98" s="502"/>
      <c r="AM98" s="502"/>
      <c r="AN98" s="502"/>
      <c r="AO98" s="502"/>
      <c r="AP98" s="502"/>
      <c r="AQ98" s="496">
        <f t="shared" si="385"/>
        <v>0</v>
      </c>
      <c r="AR98" s="502"/>
      <c r="AS98" s="502"/>
      <c r="AU98" s="502"/>
      <c r="AV98" s="502"/>
      <c r="AW98" s="502"/>
      <c r="AX98" s="502"/>
      <c r="AY98" s="489">
        <f t="shared" si="386"/>
        <v>0</v>
      </c>
      <c r="AZ98" s="502"/>
      <c r="BA98" s="502"/>
      <c r="BB98" s="502"/>
      <c r="BC98" s="502"/>
      <c r="BD98" s="502"/>
      <c r="BE98" s="502"/>
      <c r="BF98" s="496">
        <f t="shared" si="387"/>
        <v>0</v>
      </c>
      <c r="BG98" s="502"/>
      <c r="BH98" s="502"/>
      <c r="BJ98" s="502"/>
      <c r="BK98" s="502"/>
      <c r="BL98" s="502"/>
      <c r="BM98" s="502"/>
      <c r="BN98" s="489">
        <f t="shared" si="388"/>
        <v>0</v>
      </c>
      <c r="BO98" s="502"/>
      <c r="BP98" s="502"/>
      <c r="BQ98" s="502"/>
      <c r="BR98" s="502"/>
      <c r="BS98" s="502"/>
      <c r="BT98" s="502"/>
      <c r="BU98" s="496">
        <f t="shared" si="389"/>
        <v>0</v>
      </c>
      <c r="BV98" s="502"/>
      <c r="BW98" s="502"/>
      <c r="BY98" s="502"/>
      <c r="BZ98" s="502"/>
      <c r="CA98" s="502"/>
      <c r="CB98" s="502"/>
      <c r="CC98" s="489">
        <f t="shared" si="390"/>
        <v>0</v>
      </c>
      <c r="CD98" s="502"/>
      <c r="CE98" s="502"/>
      <c r="CF98" s="502"/>
      <c r="CG98" s="502"/>
      <c r="CH98" s="502"/>
      <c r="CI98" s="502"/>
      <c r="CJ98" s="496">
        <f t="shared" si="391"/>
        <v>0</v>
      </c>
      <c r="CK98" s="502"/>
      <c r="CL98" s="502"/>
      <c r="CN98" s="502"/>
      <c r="CO98" s="502"/>
      <c r="CP98" s="502"/>
      <c r="CQ98" s="502"/>
      <c r="CR98" s="489">
        <f t="shared" si="392"/>
        <v>0</v>
      </c>
      <c r="CS98" s="502"/>
      <c r="CT98" s="502"/>
      <c r="CU98" s="502"/>
      <c r="CV98" s="502"/>
      <c r="CW98" s="502"/>
      <c r="CX98" s="502"/>
      <c r="CY98" s="496">
        <f t="shared" si="393"/>
        <v>0</v>
      </c>
      <c r="CZ98" s="502"/>
      <c r="DA98" s="502"/>
      <c r="DC98" s="502"/>
      <c r="DD98" s="502"/>
      <c r="DE98" s="502"/>
      <c r="DF98" s="502"/>
      <c r="DG98" s="489">
        <f t="shared" si="394"/>
        <v>0</v>
      </c>
      <c r="DH98" s="502"/>
      <c r="DI98" s="502"/>
      <c r="DJ98" s="502"/>
      <c r="DK98" s="502"/>
      <c r="DL98" s="502"/>
      <c r="DM98" s="502"/>
      <c r="DN98" s="496">
        <f t="shared" si="395"/>
        <v>0</v>
      </c>
      <c r="DO98" s="502"/>
      <c r="DP98" s="502"/>
      <c r="DQ98" s="502"/>
      <c r="DR98" s="502"/>
      <c r="DS98" s="502"/>
      <c r="DT98" s="489" t="e">
        <f>#REF!+DQ98-DR98+DS98</f>
        <v>#REF!</v>
      </c>
      <c r="DU98" s="502"/>
      <c r="DV98" s="502"/>
      <c r="DW98" s="502"/>
      <c r="DX98" s="502"/>
      <c r="DY98" s="502"/>
      <c r="DZ98" s="502"/>
      <c r="EA98" s="496">
        <f t="shared" si="396"/>
        <v>0</v>
      </c>
      <c r="EB98" s="502"/>
      <c r="EC98" s="502"/>
      <c r="ED98" s="502"/>
      <c r="EE98" s="502"/>
      <c r="EF98" s="502"/>
      <c r="EG98" s="489" t="e">
        <f>#REF!+ED98-EE98+EF98</f>
        <v>#REF!</v>
      </c>
      <c r="EH98" s="502"/>
      <c r="EI98" s="502"/>
      <c r="EJ98" s="502"/>
      <c r="EK98" s="502"/>
      <c r="EL98" s="502"/>
      <c r="EM98" s="502"/>
      <c r="EN98" s="496">
        <f t="shared" si="397"/>
        <v>0</v>
      </c>
      <c r="EO98" s="502"/>
      <c r="EP98" s="502"/>
    </row>
    <row r="99" spans="1:146" hidden="1" outlineLevel="1" x14ac:dyDescent="0.25">
      <c r="A99" s="503"/>
      <c r="B99" s="504" t="s">
        <v>332</v>
      </c>
      <c r="C99" s="505"/>
      <c r="D99" s="505"/>
      <c r="E99" s="505"/>
      <c r="F99" s="505"/>
      <c r="G99" s="506"/>
      <c r="H99" s="502"/>
      <c r="I99" s="502"/>
      <c r="J99" s="507"/>
      <c r="K99" s="505"/>
      <c r="L99" s="505"/>
      <c r="M99" s="505"/>
      <c r="N99" s="505"/>
      <c r="O99" s="505"/>
      <c r="P99" s="505"/>
      <c r="Q99" s="505"/>
      <c r="R99" s="505"/>
      <c r="S99" s="505"/>
      <c r="T99" s="505"/>
      <c r="U99" s="506"/>
      <c r="V99" s="502"/>
      <c r="W99" s="508"/>
      <c r="X99" s="507"/>
      <c r="Y99" s="505"/>
      <c r="Z99" s="505"/>
      <c r="AA99" s="505"/>
      <c r="AB99" s="505"/>
      <c r="AC99" s="505"/>
      <c r="AD99" s="506"/>
      <c r="AF99" s="505"/>
      <c r="AG99" s="505"/>
      <c r="AH99" s="505"/>
      <c r="AI99" s="505"/>
      <c r="AJ99" s="506"/>
      <c r="AK99" s="502"/>
      <c r="AL99" s="508"/>
      <c r="AM99" s="507"/>
      <c r="AN99" s="505"/>
      <c r="AO99" s="505"/>
      <c r="AP99" s="505"/>
      <c r="AQ99" s="505"/>
      <c r="AR99" s="505"/>
      <c r="AS99" s="506"/>
      <c r="AU99" s="505"/>
      <c r="AV99" s="505"/>
      <c r="AW99" s="505"/>
      <c r="AX99" s="505"/>
      <c r="AY99" s="506"/>
      <c r="AZ99" s="502"/>
      <c r="BA99" s="508"/>
      <c r="BB99" s="507"/>
      <c r="BC99" s="505"/>
      <c r="BD99" s="505"/>
      <c r="BE99" s="505"/>
      <c r="BF99" s="505"/>
      <c r="BG99" s="505"/>
      <c r="BH99" s="506"/>
      <c r="BJ99" s="505"/>
      <c r="BK99" s="505"/>
      <c r="BL99" s="505"/>
      <c r="BM99" s="505"/>
      <c r="BN99" s="506"/>
      <c r="BO99" s="502"/>
      <c r="BP99" s="508"/>
      <c r="BQ99" s="507"/>
      <c r="BR99" s="505"/>
      <c r="BS99" s="505"/>
      <c r="BT99" s="505"/>
      <c r="BU99" s="505"/>
      <c r="BV99" s="505"/>
      <c r="BW99" s="506"/>
      <c r="BY99" s="505"/>
      <c r="BZ99" s="505"/>
      <c r="CA99" s="505"/>
      <c r="CB99" s="505"/>
      <c r="CC99" s="506"/>
      <c r="CD99" s="502"/>
      <c r="CE99" s="508"/>
      <c r="CF99" s="507"/>
      <c r="CG99" s="505"/>
      <c r="CH99" s="505"/>
      <c r="CI99" s="505"/>
      <c r="CJ99" s="505"/>
      <c r="CK99" s="505"/>
      <c r="CL99" s="506"/>
      <c r="CN99" s="505"/>
      <c r="CO99" s="505"/>
      <c r="CP99" s="505"/>
      <c r="CQ99" s="505"/>
      <c r="CR99" s="506"/>
      <c r="CS99" s="502"/>
      <c r="CT99" s="508"/>
      <c r="CU99" s="507"/>
      <c r="CV99" s="505"/>
      <c r="CW99" s="505"/>
      <c r="CX99" s="505"/>
      <c r="CY99" s="505"/>
      <c r="CZ99" s="505"/>
      <c r="DA99" s="506"/>
      <c r="DC99" s="505"/>
      <c r="DD99" s="505"/>
      <c r="DE99" s="505"/>
      <c r="DF99" s="505"/>
      <c r="DG99" s="506"/>
      <c r="DH99" s="502"/>
      <c r="DI99" s="508"/>
      <c r="DJ99" s="507"/>
      <c r="DK99" s="505"/>
      <c r="DL99" s="505"/>
      <c r="DM99" s="505"/>
      <c r="DN99" s="505"/>
      <c r="DO99" s="505"/>
      <c r="DP99" s="506"/>
      <c r="DQ99" s="505"/>
      <c r="DR99" s="505"/>
      <c r="DS99" s="505"/>
      <c r="DT99" s="506"/>
      <c r="DU99" s="502"/>
      <c r="DV99" s="508"/>
      <c r="DW99" s="507"/>
      <c r="DX99" s="505"/>
      <c r="DY99" s="505"/>
      <c r="DZ99" s="505"/>
      <c r="EA99" s="505"/>
      <c r="EB99" s="505"/>
      <c r="EC99" s="506"/>
      <c r="ED99" s="505"/>
      <c r="EE99" s="505"/>
      <c r="EF99" s="505"/>
      <c r="EG99" s="506"/>
      <c r="EH99" s="502"/>
      <c r="EI99" s="508"/>
      <c r="EJ99" s="507"/>
      <c r="EK99" s="505"/>
      <c r="EL99" s="505"/>
      <c r="EM99" s="505"/>
      <c r="EN99" s="505"/>
      <c r="EO99" s="505"/>
      <c r="EP99" s="506"/>
    </row>
    <row r="100" spans="1:146" s="511" customFormat="1" ht="18.75" collapsed="1" x14ac:dyDescent="0.3">
      <c r="A100" s="485">
        <v>2021</v>
      </c>
      <c r="B100" s="486" t="str">
        <f>CONCATENATE("Anlagenspiegel des Jahres ",A100)</f>
        <v>Anlagenspiegel des Jahres 2021</v>
      </c>
      <c r="C100" s="509"/>
      <c r="D100" s="509"/>
      <c r="E100" s="509"/>
      <c r="F100" s="509"/>
      <c r="G100" s="509"/>
      <c r="H100" s="509"/>
      <c r="I100" s="509"/>
      <c r="J100" s="509"/>
      <c r="K100" s="509"/>
      <c r="L100" s="509"/>
      <c r="M100" s="509"/>
      <c r="N100" s="509"/>
      <c r="O100" s="509"/>
      <c r="P100" s="509"/>
      <c r="Q100" s="509"/>
      <c r="R100" s="509"/>
      <c r="S100" s="509"/>
      <c r="T100" s="510"/>
      <c r="U100" s="510"/>
      <c r="V100" s="510"/>
      <c r="W100" s="510"/>
      <c r="X100" s="510"/>
      <c r="Y100" s="510"/>
      <c r="Z100" s="510"/>
      <c r="AA100" s="510"/>
      <c r="AB100" s="510"/>
      <c r="AC100" s="510"/>
      <c r="AD100" s="510"/>
      <c r="AE100" s="469"/>
      <c r="AF100" s="509"/>
      <c r="AG100" s="509"/>
      <c r="AH100" s="509"/>
      <c r="AI100" s="510"/>
      <c r="AJ100" s="510"/>
      <c r="AK100" s="510"/>
      <c r="AL100" s="510"/>
      <c r="AM100" s="510"/>
      <c r="AN100" s="510"/>
      <c r="AO100" s="510"/>
      <c r="AP100" s="510"/>
      <c r="AQ100" s="510"/>
      <c r="AR100" s="510"/>
      <c r="AS100" s="510"/>
      <c r="AU100" s="509"/>
      <c r="AV100" s="509"/>
      <c r="AW100" s="509"/>
      <c r="AX100" s="510"/>
      <c r="AY100" s="510"/>
      <c r="AZ100" s="510"/>
      <c r="BA100" s="510"/>
      <c r="BB100" s="510"/>
      <c r="BC100" s="510"/>
      <c r="BD100" s="510"/>
      <c r="BE100" s="510"/>
      <c r="BF100" s="510"/>
      <c r="BG100" s="510"/>
      <c r="BH100" s="510"/>
      <c r="BJ100" s="509"/>
      <c r="BK100" s="509"/>
      <c r="BL100" s="509"/>
      <c r="BM100" s="510"/>
      <c r="BN100" s="510"/>
      <c r="BO100" s="510"/>
      <c r="BP100" s="510"/>
      <c r="BQ100" s="510"/>
      <c r="BR100" s="510"/>
      <c r="BS100" s="510"/>
      <c r="BT100" s="510"/>
      <c r="BU100" s="510"/>
      <c r="BV100" s="510"/>
      <c r="BW100" s="510"/>
      <c r="BY100" s="509"/>
      <c r="BZ100" s="509"/>
      <c r="CA100" s="509"/>
      <c r="CB100" s="510"/>
      <c r="CC100" s="510"/>
      <c r="CD100" s="510"/>
      <c r="CE100" s="510"/>
      <c r="CF100" s="510"/>
      <c r="CG100" s="510"/>
      <c r="CH100" s="510"/>
      <c r="CI100" s="510"/>
      <c r="CJ100" s="510"/>
      <c r="CK100" s="510"/>
      <c r="CL100" s="510"/>
      <c r="CN100" s="509"/>
      <c r="CO100" s="509"/>
      <c r="CP100" s="509"/>
      <c r="CQ100" s="510"/>
      <c r="CR100" s="510"/>
      <c r="CS100" s="510"/>
      <c r="CT100" s="510"/>
      <c r="CU100" s="510"/>
      <c r="CV100" s="510"/>
      <c r="CW100" s="510"/>
      <c r="CX100" s="510"/>
      <c r="CY100" s="510"/>
      <c r="CZ100" s="510"/>
      <c r="DA100" s="510"/>
      <c r="DC100" s="509"/>
      <c r="DD100" s="509"/>
      <c r="DE100" s="509"/>
      <c r="DF100" s="510"/>
      <c r="DG100" s="510"/>
      <c r="DH100" s="510"/>
      <c r="DI100" s="510"/>
      <c r="DJ100" s="510"/>
      <c r="DK100" s="510"/>
      <c r="DL100" s="510"/>
      <c r="DM100" s="510"/>
      <c r="DN100" s="510"/>
      <c r="DO100" s="510"/>
      <c r="DP100" s="510"/>
      <c r="DQ100" s="509"/>
      <c r="DR100" s="509"/>
      <c r="DS100" s="510"/>
      <c r="DT100" s="510"/>
      <c r="DU100" s="510"/>
      <c r="DV100" s="510"/>
      <c r="DW100" s="510"/>
      <c r="DX100" s="510"/>
      <c r="DY100" s="510"/>
      <c r="DZ100" s="510"/>
      <c r="EA100" s="510"/>
      <c r="EB100" s="510"/>
      <c r="EC100" s="510"/>
      <c r="ED100" s="509"/>
      <c r="EE100" s="509"/>
      <c r="EF100" s="510"/>
      <c r="EG100" s="510"/>
      <c r="EH100" s="510"/>
      <c r="EI100" s="510"/>
      <c r="EJ100" s="510"/>
      <c r="EK100" s="510"/>
      <c r="EL100" s="510"/>
      <c r="EM100" s="510"/>
      <c r="EN100" s="510"/>
      <c r="EO100" s="510"/>
      <c r="EP100" s="510"/>
    </row>
    <row r="101" spans="1:146" hidden="1" outlineLevel="1" x14ac:dyDescent="0.25">
      <c r="A101" s="487" t="s">
        <v>314</v>
      </c>
      <c r="B101" s="488" t="s">
        <v>315</v>
      </c>
      <c r="C101" s="489">
        <f t="shared" ref="C101:AC101" si="398">SUM(C102+C106+C111)</f>
        <v>0</v>
      </c>
      <c r="D101" s="489">
        <f t="shared" si="398"/>
        <v>0</v>
      </c>
      <c r="E101" s="489">
        <f t="shared" si="398"/>
        <v>0</v>
      </c>
      <c r="F101" s="489">
        <f t="shared" si="398"/>
        <v>0</v>
      </c>
      <c r="G101" s="489">
        <f t="shared" si="398"/>
        <v>0</v>
      </c>
      <c r="H101" s="489">
        <f t="shared" si="398"/>
        <v>0</v>
      </c>
      <c r="I101" s="489">
        <f t="shared" si="398"/>
        <v>0</v>
      </c>
      <c r="J101" s="489">
        <f t="shared" si="398"/>
        <v>0</v>
      </c>
      <c r="K101" s="489">
        <f t="shared" si="398"/>
        <v>0</v>
      </c>
      <c r="L101" s="489">
        <f t="shared" si="398"/>
        <v>0</v>
      </c>
      <c r="M101" s="489">
        <f t="shared" si="398"/>
        <v>0</v>
      </c>
      <c r="N101" s="489">
        <f t="shared" si="398"/>
        <v>0</v>
      </c>
      <c r="O101" s="489">
        <f t="shared" si="398"/>
        <v>0</v>
      </c>
      <c r="P101" s="489">
        <f t="shared" si="398"/>
        <v>0</v>
      </c>
      <c r="Q101" s="489">
        <f t="shared" si="398"/>
        <v>0</v>
      </c>
      <c r="R101" s="489">
        <f t="shared" si="398"/>
        <v>0</v>
      </c>
      <c r="S101" s="489">
        <f t="shared" si="398"/>
        <v>0</v>
      </c>
      <c r="T101" s="489">
        <f t="shared" si="398"/>
        <v>0</v>
      </c>
      <c r="U101" s="489">
        <f t="shared" si="398"/>
        <v>0</v>
      </c>
      <c r="V101" s="489">
        <f t="shared" si="398"/>
        <v>0</v>
      </c>
      <c r="W101" s="489">
        <f t="shared" si="398"/>
        <v>0</v>
      </c>
      <c r="X101" s="489">
        <f t="shared" si="398"/>
        <v>0</v>
      </c>
      <c r="Y101" s="489">
        <f t="shared" si="398"/>
        <v>0</v>
      </c>
      <c r="Z101" s="489">
        <f t="shared" si="398"/>
        <v>0</v>
      </c>
      <c r="AA101" s="489">
        <f t="shared" si="398"/>
        <v>0</v>
      </c>
      <c r="AB101" s="489">
        <f t="shared" si="398"/>
        <v>0</v>
      </c>
      <c r="AC101" s="489">
        <f t="shared" si="398"/>
        <v>0</v>
      </c>
      <c r="AD101" s="489">
        <f>SUM(AD102+AD106+AD111)</f>
        <v>0</v>
      </c>
      <c r="AF101" s="489">
        <f t="shared" ref="AF101:AR101" si="399">SUM(AF102+AF106+AF111)</f>
        <v>0</v>
      </c>
      <c r="AG101" s="489">
        <f t="shared" si="399"/>
        <v>0</v>
      </c>
      <c r="AH101" s="489">
        <f t="shared" si="399"/>
        <v>0</v>
      </c>
      <c r="AI101" s="489">
        <f t="shared" si="399"/>
        <v>0</v>
      </c>
      <c r="AJ101" s="489">
        <f t="shared" si="399"/>
        <v>0</v>
      </c>
      <c r="AK101" s="489">
        <f t="shared" si="399"/>
        <v>0</v>
      </c>
      <c r="AL101" s="489">
        <f t="shared" si="399"/>
        <v>0</v>
      </c>
      <c r="AM101" s="489">
        <f t="shared" si="399"/>
        <v>0</v>
      </c>
      <c r="AN101" s="489">
        <f t="shared" si="399"/>
        <v>0</v>
      </c>
      <c r="AO101" s="489">
        <f t="shared" si="399"/>
        <v>0</v>
      </c>
      <c r="AP101" s="489">
        <f t="shared" si="399"/>
        <v>0</v>
      </c>
      <c r="AQ101" s="489">
        <f t="shared" si="399"/>
        <v>0</v>
      </c>
      <c r="AR101" s="489">
        <f t="shared" si="399"/>
        <v>0</v>
      </c>
      <c r="AS101" s="489">
        <f>SUM(AS102+AS106+AS111)</f>
        <v>0</v>
      </c>
      <c r="AU101" s="489">
        <f t="shared" ref="AU101:BG101" si="400">SUM(AU102+AU106+AU111)</f>
        <v>0</v>
      </c>
      <c r="AV101" s="489">
        <f t="shared" si="400"/>
        <v>0</v>
      </c>
      <c r="AW101" s="489">
        <f t="shared" si="400"/>
        <v>0</v>
      </c>
      <c r="AX101" s="489">
        <f t="shared" si="400"/>
        <v>0</v>
      </c>
      <c r="AY101" s="489">
        <f t="shared" si="400"/>
        <v>0</v>
      </c>
      <c r="AZ101" s="489">
        <f t="shared" si="400"/>
        <v>0</v>
      </c>
      <c r="BA101" s="489">
        <f t="shared" si="400"/>
        <v>0</v>
      </c>
      <c r="BB101" s="489">
        <f t="shared" si="400"/>
        <v>0</v>
      </c>
      <c r="BC101" s="489">
        <f t="shared" si="400"/>
        <v>0</v>
      </c>
      <c r="BD101" s="489">
        <f t="shared" si="400"/>
        <v>0</v>
      </c>
      <c r="BE101" s="489">
        <f t="shared" si="400"/>
        <v>0</v>
      </c>
      <c r="BF101" s="489">
        <f t="shared" si="400"/>
        <v>0</v>
      </c>
      <c r="BG101" s="489">
        <f t="shared" si="400"/>
        <v>0</v>
      </c>
      <c r="BH101" s="489">
        <f>SUM(BH102+BH106+BH111)</f>
        <v>0</v>
      </c>
      <c r="BJ101" s="489">
        <f t="shared" ref="BJ101:BV101" si="401">SUM(BJ102+BJ106+BJ111)</f>
        <v>0</v>
      </c>
      <c r="BK101" s="489">
        <f t="shared" si="401"/>
        <v>0</v>
      </c>
      <c r="BL101" s="489">
        <f t="shared" si="401"/>
        <v>0</v>
      </c>
      <c r="BM101" s="489">
        <f t="shared" si="401"/>
        <v>0</v>
      </c>
      <c r="BN101" s="489">
        <f t="shared" si="401"/>
        <v>0</v>
      </c>
      <c r="BO101" s="489">
        <f t="shared" si="401"/>
        <v>0</v>
      </c>
      <c r="BP101" s="489">
        <f t="shared" si="401"/>
        <v>0</v>
      </c>
      <c r="BQ101" s="489">
        <f t="shared" si="401"/>
        <v>0</v>
      </c>
      <c r="BR101" s="489">
        <f t="shared" si="401"/>
        <v>0</v>
      </c>
      <c r="BS101" s="489">
        <f t="shared" si="401"/>
        <v>0</v>
      </c>
      <c r="BT101" s="489">
        <f t="shared" si="401"/>
        <v>0</v>
      </c>
      <c r="BU101" s="489">
        <f t="shared" si="401"/>
        <v>0</v>
      </c>
      <c r="BV101" s="489">
        <f t="shared" si="401"/>
        <v>0</v>
      </c>
      <c r="BW101" s="489">
        <f>SUM(BW102+BW106+BW111)</f>
        <v>0</v>
      </c>
      <c r="BY101" s="489">
        <f t="shared" ref="BY101:CK101" si="402">SUM(BY102+BY106+BY111)</f>
        <v>0</v>
      </c>
      <c r="BZ101" s="489">
        <f t="shared" si="402"/>
        <v>0</v>
      </c>
      <c r="CA101" s="489">
        <f t="shared" si="402"/>
        <v>0</v>
      </c>
      <c r="CB101" s="489">
        <f t="shared" si="402"/>
        <v>0</v>
      </c>
      <c r="CC101" s="489">
        <f t="shared" si="402"/>
        <v>0</v>
      </c>
      <c r="CD101" s="489">
        <f t="shared" si="402"/>
        <v>0</v>
      </c>
      <c r="CE101" s="489">
        <f t="shared" si="402"/>
        <v>0</v>
      </c>
      <c r="CF101" s="489">
        <f t="shared" si="402"/>
        <v>0</v>
      </c>
      <c r="CG101" s="489">
        <f t="shared" si="402"/>
        <v>0</v>
      </c>
      <c r="CH101" s="489">
        <f t="shared" si="402"/>
        <v>0</v>
      </c>
      <c r="CI101" s="489">
        <f t="shared" si="402"/>
        <v>0</v>
      </c>
      <c r="CJ101" s="489">
        <f t="shared" si="402"/>
        <v>0</v>
      </c>
      <c r="CK101" s="489">
        <f t="shared" si="402"/>
        <v>0</v>
      </c>
      <c r="CL101" s="489">
        <f>SUM(CL102+CL106+CL111)</f>
        <v>0</v>
      </c>
      <c r="CN101" s="489">
        <f t="shared" ref="CN101:CZ101" si="403">SUM(CN102+CN106+CN111)</f>
        <v>0</v>
      </c>
      <c r="CO101" s="489">
        <f t="shared" si="403"/>
        <v>0</v>
      </c>
      <c r="CP101" s="489">
        <f t="shared" si="403"/>
        <v>0</v>
      </c>
      <c r="CQ101" s="489">
        <f t="shared" si="403"/>
        <v>0</v>
      </c>
      <c r="CR101" s="489">
        <f t="shared" si="403"/>
        <v>0</v>
      </c>
      <c r="CS101" s="489">
        <f t="shared" si="403"/>
        <v>0</v>
      </c>
      <c r="CT101" s="489">
        <f t="shared" si="403"/>
        <v>0</v>
      </c>
      <c r="CU101" s="489">
        <f t="shared" si="403"/>
        <v>0</v>
      </c>
      <c r="CV101" s="489">
        <f t="shared" si="403"/>
        <v>0</v>
      </c>
      <c r="CW101" s="489">
        <f t="shared" si="403"/>
        <v>0</v>
      </c>
      <c r="CX101" s="489">
        <f t="shared" si="403"/>
        <v>0</v>
      </c>
      <c r="CY101" s="489">
        <f t="shared" si="403"/>
        <v>0</v>
      </c>
      <c r="CZ101" s="489">
        <f t="shared" si="403"/>
        <v>0</v>
      </c>
      <c r="DA101" s="489">
        <f>SUM(DA102+DA106+DA111)</f>
        <v>0</v>
      </c>
      <c r="DC101" s="489">
        <f t="shared" ref="DC101:DO101" si="404">SUM(DC102+DC106+DC111)</f>
        <v>0</v>
      </c>
      <c r="DD101" s="489">
        <f t="shared" si="404"/>
        <v>0</v>
      </c>
      <c r="DE101" s="489">
        <f t="shared" si="404"/>
        <v>0</v>
      </c>
      <c r="DF101" s="489">
        <f t="shared" si="404"/>
        <v>0</v>
      </c>
      <c r="DG101" s="489">
        <f t="shared" si="404"/>
        <v>0</v>
      </c>
      <c r="DH101" s="489">
        <f t="shared" si="404"/>
        <v>0</v>
      </c>
      <c r="DI101" s="489">
        <f t="shared" si="404"/>
        <v>0</v>
      </c>
      <c r="DJ101" s="489">
        <f t="shared" si="404"/>
        <v>0</v>
      </c>
      <c r="DK101" s="489">
        <f t="shared" si="404"/>
        <v>0</v>
      </c>
      <c r="DL101" s="489">
        <f t="shared" si="404"/>
        <v>0</v>
      </c>
      <c r="DM101" s="489">
        <f t="shared" si="404"/>
        <v>0</v>
      </c>
      <c r="DN101" s="489">
        <f t="shared" si="404"/>
        <v>0</v>
      </c>
      <c r="DO101" s="489">
        <f t="shared" si="404"/>
        <v>0</v>
      </c>
      <c r="DP101" s="489">
        <f>SUM(DP102+DP106+DP111)</f>
        <v>0</v>
      </c>
      <c r="DQ101" s="489">
        <f t="shared" ref="DQ101:EB101" si="405">SUM(DQ102+DQ106+DQ111)</f>
        <v>0</v>
      </c>
      <c r="DR101" s="489">
        <f t="shared" si="405"/>
        <v>0</v>
      </c>
      <c r="DS101" s="489">
        <f t="shared" si="405"/>
        <v>0</v>
      </c>
      <c r="DT101" s="489" t="e">
        <f t="shared" si="405"/>
        <v>#REF!</v>
      </c>
      <c r="DU101" s="489">
        <f t="shared" si="405"/>
        <v>0</v>
      </c>
      <c r="DV101" s="489">
        <f t="shared" si="405"/>
        <v>0</v>
      </c>
      <c r="DW101" s="489">
        <f t="shared" si="405"/>
        <v>0</v>
      </c>
      <c r="DX101" s="489">
        <f t="shared" si="405"/>
        <v>0</v>
      </c>
      <c r="DY101" s="489">
        <f t="shared" si="405"/>
        <v>0</v>
      </c>
      <c r="DZ101" s="489">
        <f t="shared" si="405"/>
        <v>0</v>
      </c>
      <c r="EA101" s="489">
        <f t="shared" si="405"/>
        <v>0</v>
      </c>
      <c r="EB101" s="489">
        <f t="shared" si="405"/>
        <v>0</v>
      </c>
      <c r="EC101" s="489">
        <f>SUM(EC102+EC106+EC111)</f>
        <v>0</v>
      </c>
      <c r="ED101" s="489">
        <f t="shared" ref="ED101:EO101" si="406">SUM(ED102+ED106+ED111)</f>
        <v>0</v>
      </c>
      <c r="EE101" s="489">
        <f t="shared" si="406"/>
        <v>0</v>
      </c>
      <c r="EF101" s="489">
        <f t="shared" si="406"/>
        <v>0</v>
      </c>
      <c r="EG101" s="489" t="e">
        <f t="shared" si="406"/>
        <v>#REF!</v>
      </c>
      <c r="EH101" s="489">
        <f t="shared" si="406"/>
        <v>0</v>
      </c>
      <c r="EI101" s="489">
        <f t="shared" si="406"/>
        <v>0</v>
      </c>
      <c r="EJ101" s="489">
        <f t="shared" si="406"/>
        <v>0</v>
      </c>
      <c r="EK101" s="489">
        <f t="shared" si="406"/>
        <v>0</v>
      </c>
      <c r="EL101" s="489">
        <f t="shared" si="406"/>
        <v>0</v>
      </c>
      <c r="EM101" s="489">
        <f t="shared" si="406"/>
        <v>0</v>
      </c>
      <c r="EN101" s="489">
        <f t="shared" si="406"/>
        <v>0</v>
      </c>
      <c r="EO101" s="489">
        <f t="shared" si="406"/>
        <v>0</v>
      </c>
      <c r="EP101" s="489">
        <f>SUM(EP102+EP106+EP111)</f>
        <v>0</v>
      </c>
    </row>
    <row r="102" spans="1:146" hidden="1" outlineLevel="1" x14ac:dyDescent="0.25">
      <c r="A102" s="487" t="s">
        <v>232</v>
      </c>
      <c r="B102" s="488" t="s">
        <v>316</v>
      </c>
      <c r="C102" s="489">
        <f t="shared" ref="C102:AC102" si="407">SUM(C103:C105)</f>
        <v>0</v>
      </c>
      <c r="D102" s="489">
        <f t="shared" si="407"/>
        <v>0</v>
      </c>
      <c r="E102" s="489">
        <f t="shared" si="407"/>
        <v>0</v>
      </c>
      <c r="F102" s="489">
        <f t="shared" si="407"/>
        <v>0</v>
      </c>
      <c r="G102" s="489">
        <f t="shared" si="407"/>
        <v>0</v>
      </c>
      <c r="H102" s="489">
        <f t="shared" si="407"/>
        <v>0</v>
      </c>
      <c r="I102" s="489">
        <f t="shared" si="407"/>
        <v>0</v>
      </c>
      <c r="J102" s="489">
        <f t="shared" si="407"/>
        <v>0</v>
      </c>
      <c r="K102" s="489">
        <f t="shared" si="407"/>
        <v>0</v>
      </c>
      <c r="L102" s="489">
        <f t="shared" si="407"/>
        <v>0</v>
      </c>
      <c r="M102" s="489">
        <f t="shared" si="407"/>
        <v>0</v>
      </c>
      <c r="N102" s="489">
        <f t="shared" si="407"/>
        <v>0</v>
      </c>
      <c r="O102" s="489">
        <f t="shared" si="407"/>
        <v>0</v>
      </c>
      <c r="P102" s="489">
        <f t="shared" si="407"/>
        <v>0</v>
      </c>
      <c r="Q102" s="489">
        <f t="shared" si="407"/>
        <v>0</v>
      </c>
      <c r="R102" s="489">
        <f t="shared" si="407"/>
        <v>0</v>
      </c>
      <c r="S102" s="489">
        <f t="shared" si="407"/>
        <v>0</v>
      </c>
      <c r="T102" s="489">
        <f t="shared" si="407"/>
        <v>0</v>
      </c>
      <c r="U102" s="489">
        <f t="shared" si="407"/>
        <v>0</v>
      </c>
      <c r="V102" s="489">
        <f t="shared" si="407"/>
        <v>0</v>
      </c>
      <c r="W102" s="489">
        <f t="shared" si="407"/>
        <v>0</v>
      </c>
      <c r="X102" s="489">
        <f t="shared" si="407"/>
        <v>0</v>
      </c>
      <c r="Y102" s="489">
        <f t="shared" si="407"/>
        <v>0</v>
      </c>
      <c r="Z102" s="489">
        <f t="shared" si="407"/>
        <v>0</v>
      </c>
      <c r="AA102" s="489">
        <f t="shared" si="407"/>
        <v>0</v>
      </c>
      <c r="AB102" s="489">
        <f t="shared" si="407"/>
        <v>0</v>
      </c>
      <c r="AC102" s="489">
        <f t="shared" si="407"/>
        <v>0</v>
      </c>
      <c r="AD102" s="489">
        <f>SUM(AD103:AD105)</f>
        <v>0</v>
      </c>
      <c r="AF102" s="489">
        <f t="shared" ref="AF102:AR102" si="408">SUM(AF103:AF105)</f>
        <v>0</v>
      </c>
      <c r="AG102" s="489">
        <f t="shared" si="408"/>
        <v>0</v>
      </c>
      <c r="AH102" s="489">
        <f t="shared" si="408"/>
        <v>0</v>
      </c>
      <c r="AI102" s="489">
        <f t="shared" si="408"/>
        <v>0</v>
      </c>
      <c r="AJ102" s="489">
        <f t="shared" si="408"/>
        <v>0</v>
      </c>
      <c r="AK102" s="489">
        <f t="shared" si="408"/>
        <v>0</v>
      </c>
      <c r="AL102" s="489">
        <f t="shared" si="408"/>
        <v>0</v>
      </c>
      <c r="AM102" s="489">
        <f t="shared" si="408"/>
        <v>0</v>
      </c>
      <c r="AN102" s="489">
        <f t="shared" si="408"/>
        <v>0</v>
      </c>
      <c r="AO102" s="489">
        <f t="shared" si="408"/>
        <v>0</v>
      </c>
      <c r="AP102" s="489">
        <f t="shared" si="408"/>
        <v>0</v>
      </c>
      <c r="AQ102" s="489">
        <f t="shared" si="408"/>
        <v>0</v>
      </c>
      <c r="AR102" s="489">
        <f t="shared" si="408"/>
        <v>0</v>
      </c>
      <c r="AS102" s="489">
        <f>SUM(AS103:AS105)</f>
        <v>0</v>
      </c>
      <c r="AU102" s="489">
        <f t="shared" ref="AU102:BG102" si="409">SUM(AU103:AU105)</f>
        <v>0</v>
      </c>
      <c r="AV102" s="489">
        <f t="shared" si="409"/>
        <v>0</v>
      </c>
      <c r="AW102" s="489">
        <f t="shared" si="409"/>
        <v>0</v>
      </c>
      <c r="AX102" s="489">
        <f t="shared" si="409"/>
        <v>0</v>
      </c>
      <c r="AY102" s="489">
        <f t="shared" si="409"/>
        <v>0</v>
      </c>
      <c r="AZ102" s="489">
        <f t="shared" si="409"/>
        <v>0</v>
      </c>
      <c r="BA102" s="489">
        <f t="shared" si="409"/>
        <v>0</v>
      </c>
      <c r="BB102" s="489">
        <f t="shared" si="409"/>
        <v>0</v>
      </c>
      <c r="BC102" s="489">
        <f t="shared" si="409"/>
        <v>0</v>
      </c>
      <c r="BD102" s="489">
        <f t="shared" si="409"/>
        <v>0</v>
      </c>
      <c r="BE102" s="489">
        <f t="shared" si="409"/>
        <v>0</v>
      </c>
      <c r="BF102" s="489">
        <f t="shared" si="409"/>
        <v>0</v>
      </c>
      <c r="BG102" s="489">
        <f t="shared" si="409"/>
        <v>0</v>
      </c>
      <c r="BH102" s="489">
        <f>SUM(BH103:BH105)</f>
        <v>0</v>
      </c>
      <c r="BJ102" s="489">
        <f t="shared" ref="BJ102:BV102" si="410">SUM(BJ103:BJ105)</f>
        <v>0</v>
      </c>
      <c r="BK102" s="489">
        <f t="shared" si="410"/>
        <v>0</v>
      </c>
      <c r="BL102" s="489">
        <f t="shared" si="410"/>
        <v>0</v>
      </c>
      <c r="BM102" s="489">
        <f t="shared" si="410"/>
        <v>0</v>
      </c>
      <c r="BN102" s="489">
        <f t="shared" si="410"/>
        <v>0</v>
      </c>
      <c r="BO102" s="489">
        <f t="shared" si="410"/>
        <v>0</v>
      </c>
      <c r="BP102" s="489">
        <f t="shared" si="410"/>
        <v>0</v>
      </c>
      <c r="BQ102" s="489">
        <f t="shared" si="410"/>
        <v>0</v>
      </c>
      <c r="BR102" s="489">
        <f t="shared" si="410"/>
        <v>0</v>
      </c>
      <c r="BS102" s="489">
        <f t="shared" si="410"/>
        <v>0</v>
      </c>
      <c r="BT102" s="489">
        <f t="shared" si="410"/>
        <v>0</v>
      </c>
      <c r="BU102" s="489">
        <f t="shared" si="410"/>
        <v>0</v>
      </c>
      <c r="BV102" s="489">
        <f t="shared" si="410"/>
        <v>0</v>
      </c>
      <c r="BW102" s="489">
        <f>SUM(BW103:BW105)</f>
        <v>0</v>
      </c>
      <c r="BY102" s="489">
        <f t="shared" ref="BY102:CK102" si="411">SUM(BY103:BY105)</f>
        <v>0</v>
      </c>
      <c r="BZ102" s="489">
        <f t="shared" si="411"/>
        <v>0</v>
      </c>
      <c r="CA102" s="489">
        <f t="shared" si="411"/>
        <v>0</v>
      </c>
      <c r="CB102" s="489">
        <f t="shared" si="411"/>
        <v>0</v>
      </c>
      <c r="CC102" s="489">
        <f t="shared" si="411"/>
        <v>0</v>
      </c>
      <c r="CD102" s="489">
        <f t="shared" si="411"/>
        <v>0</v>
      </c>
      <c r="CE102" s="489">
        <f t="shared" si="411"/>
        <v>0</v>
      </c>
      <c r="CF102" s="489">
        <f t="shared" si="411"/>
        <v>0</v>
      </c>
      <c r="CG102" s="489">
        <f t="shared" si="411"/>
        <v>0</v>
      </c>
      <c r="CH102" s="489">
        <f t="shared" si="411"/>
        <v>0</v>
      </c>
      <c r="CI102" s="489">
        <f t="shared" si="411"/>
        <v>0</v>
      </c>
      <c r="CJ102" s="489">
        <f t="shared" si="411"/>
        <v>0</v>
      </c>
      <c r="CK102" s="489">
        <f t="shared" si="411"/>
        <v>0</v>
      </c>
      <c r="CL102" s="489">
        <f>SUM(CL103:CL105)</f>
        <v>0</v>
      </c>
      <c r="CN102" s="489">
        <f t="shared" ref="CN102:CZ102" si="412">SUM(CN103:CN105)</f>
        <v>0</v>
      </c>
      <c r="CO102" s="489">
        <f t="shared" si="412"/>
        <v>0</v>
      </c>
      <c r="CP102" s="489">
        <f t="shared" si="412"/>
        <v>0</v>
      </c>
      <c r="CQ102" s="489">
        <f t="shared" si="412"/>
        <v>0</v>
      </c>
      <c r="CR102" s="489">
        <f t="shared" si="412"/>
        <v>0</v>
      </c>
      <c r="CS102" s="489">
        <f t="shared" si="412"/>
        <v>0</v>
      </c>
      <c r="CT102" s="489">
        <f t="shared" si="412"/>
        <v>0</v>
      </c>
      <c r="CU102" s="489">
        <f t="shared" si="412"/>
        <v>0</v>
      </c>
      <c r="CV102" s="489">
        <f t="shared" si="412"/>
        <v>0</v>
      </c>
      <c r="CW102" s="489">
        <f t="shared" si="412"/>
        <v>0</v>
      </c>
      <c r="CX102" s="489">
        <f t="shared" si="412"/>
        <v>0</v>
      </c>
      <c r="CY102" s="489">
        <f t="shared" si="412"/>
        <v>0</v>
      </c>
      <c r="CZ102" s="489">
        <f t="shared" si="412"/>
        <v>0</v>
      </c>
      <c r="DA102" s="489">
        <f>SUM(DA103:DA105)</f>
        <v>0</v>
      </c>
      <c r="DC102" s="489">
        <f t="shared" ref="DC102:DO102" si="413">SUM(DC103:DC105)</f>
        <v>0</v>
      </c>
      <c r="DD102" s="489">
        <f t="shared" si="413"/>
        <v>0</v>
      </c>
      <c r="DE102" s="489">
        <f t="shared" si="413"/>
        <v>0</v>
      </c>
      <c r="DF102" s="489">
        <f t="shared" si="413"/>
        <v>0</v>
      </c>
      <c r="DG102" s="489">
        <f t="shared" si="413"/>
        <v>0</v>
      </c>
      <c r="DH102" s="489">
        <f t="shared" si="413"/>
        <v>0</v>
      </c>
      <c r="DI102" s="489">
        <f t="shared" si="413"/>
        <v>0</v>
      </c>
      <c r="DJ102" s="489">
        <f t="shared" si="413"/>
        <v>0</v>
      </c>
      <c r="DK102" s="489">
        <f t="shared" si="413"/>
        <v>0</v>
      </c>
      <c r="DL102" s="489">
        <f t="shared" si="413"/>
        <v>0</v>
      </c>
      <c r="DM102" s="489">
        <f t="shared" si="413"/>
        <v>0</v>
      </c>
      <c r="DN102" s="489">
        <f t="shared" si="413"/>
        <v>0</v>
      </c>
      <c r="DO102" s="489">
        <f t="shared" si="413"/>
        <v>0</v>
      </c>
      <c r="DP102" s="489">
        <f>SUM(DP103:DP105)</f>
        <v>0</v>
      </c>
      <c r="DQ102" s="489">
        <f t="shared" ref="DQ102:EB102" si="414">SUM(DQ103:DQ105)</f>
        <v>0</v>
      </c>
      <c r="DR102" s="489">
        <f t="shared" si="414"/>
        <v>0</v>
      </c>
      <c r="DS102" s="489">
        <f t="shared" si="414"/>
        <v>0</v>
      </c>
      <c r="DT102" s="489" t="e">
        <f t="shared" si="414"/>
        <v>#REF!</v>
      </c>
      <c r="DU102" s="489">
        <f t="shared" si="414"/>
        <v>0</v>
      </c>
      <c r="DV102" s="489">
        <f t="shared" si="414"/>
        <v>0</v>
      </c>
      <c r="DW102" s="489">
        <f t="shared" si="414"/>
        <v>0</v>
      </c>
      <c r="DX102" s="489">
        <f t="shared" si="414"/>
        <v>0</v>
      </c>
      <c r="DY102" s="489">
        <f t="shared" si="414"/>
        <v>0</v>
      </c>
      <c r="DZ102" s="489">
        <f t="shared" si="414"/>
        <v>0</v>
      </c>
      <c r="EA102" s="489">
        <f t="shared" si="414"/>
        <v>0</v>
      </c>
      <c r="EB102" s="489">
        <f t="shared" si="414"/>
        <v>0</v>
      </c>
      <c r="EC102" s="489">
        <f>SUM(EC103:EC105)</f>
        <v>0</v>
      </c>
      <c r="ED102" s="489">
        <f t="shared" ref="ED102:EO102" si="415">SUM(ED103:ED105)</f>
        <v>0</v>
      </c>
      <c r="EE102" s="489">
        <f t="shared" si="415"/>
        <v>0</v>
      </c>
      <c r="EF102" s="489">
        <f t="shared" si="415"/>
        <v>0</v>
      </c>
      <c r="EG102" s="489" t="e">
        <f t="shared" si="415"/>
        <v>#REF!</v>
      </c>
      <c r="EH102" s="489">
        <f t="shared" si="415"/>
        <v>0</v>
      </c>
      <c r="EI102" s="489">
        <f t="shared" si="415"/>
        <v>0</v>
      </c>
      <c r="EJ102" s="489">
        <f t="shared" si="415"/>
        <v>0</v>
      </c>
      <c r="EK102" s="489">
        <f t="shared" si="415"/>
        <v>0</v>
      </c>
      <c r="EL102" s="489">
        <f t="shared" si="415"/>
        <v>0</v>
      </c>
      <c r="EM102" s="489">
        <f t="shared" si="415"/>
        <v>0</v>
      </c>
      <c r="EN102" s="489">
        <f t="shared" si="415"/>
        <v>0</v>
      </c>
      <c r="EO102" s="489">
        <f t="shared" si="415"/>
        <v>0</v>
      </c>
      <c r="EP102" s="489">
        <f>SUM(EP103:EP105)</f>
        <v>0</v>
      </c>
    </row>
    <row r="103" spans="1:146" ht="30" hidden="1" outlineLevel="1" x14ac:dyDescent="0.25">
      <c r="A103" s="492" t="s">
        <v>2</v>
      </c>
      <c r="B103" s="493" t="s">
        <v>317</v>
      </c>
      <c r="C103" s="494"/>
      <c r="D103" s="495"/>
      <c r="E103" s="495"/>
      <c r="F103" s="495"/>
      <c r="G103" s="496">
        <f t="shared" ref="G103:G105" si="416">C103+D103-E103+F103</f>
        <v>0</v>
      </c>
      <c r="H103" s="495"/>
      <c r="I103" s="495"/>
      <c r="J103" s="495"/>
      <c r="K103" s="495"/>
      <c r="L103" s="495"/>
      <c r="M103" s="495"/>
      <c r="N103" s="496">
        <f>H103+I103-J103+K103-L103+M103</f>
        <v>0</v>
      </c>
      <c r="O103" s="495"/>
      <c r="P103" s="495"/>
      <c r="Q103" s="495"/>
      <c r="R103" s="495"/>
      <c r="S103" s="495"/>
      <c r="T103" s="495"/>
      <c r="U103" s="496">
        <f t="shared" ref="U103:U105" si="417">Q103+R103-S103+T103</f>
        <v>0</v>
      </c>
      <c r="V103" s="495"/>
      <c r="W103" s="495"/>
      <c r="X103" s="495"/>
      <c r="Y103" s="495"/>
      <c r="Z103" s="495"/>
      <c r="AA103" s="495"/>
      <c r="AB103" s="496">
        <f>V103+W103-X103+Y103-Z103+AA103</f>
        <v>0</v>
      </c>
      <c r="AC103" s="495"/>
      <c r="AD103" s="495"/>
      <c r="AF103" s="495"/>
      <c r="AG103" s="495"/>
      <c r="AH103" s="495"/>
      <c r="AI103" s="495"/>
      <c r="AJ103" s="496">
        <f t="shared" ref="AJ103:AJ105" si="418">AF103+AG103-AH103+AI103</f>
        <v>0</v>
      </c>
      <c r="AK103" s="495"/>
      <c r="AL103" s="495"/>
      <c r="AM103" s="495"/>
      <c r="AN103" s="495"/>
      <c r="AO103" s="495"/>
      <c r="AP103" s="495"/>
      <c r="AQ103" s="496">
        <f>AK103+AL103-AM103+AN103-AO103+AP103</f>
        <v>0</v>
      </c>
      <c r="AR103" s="495"/>
      <c r="AS103" s="495"/>
      <c r="AU103" s="495"/>
      <c r="AV103" s="495"/>
      <c r="AW103" s="495"/>
      <c r="AX103" s="495"/>
      <c r="AY103" s="496">
        <f t="shared" ref="AY103:AY105" si="419">AU103+AV103-AW103+AX103</f>
        <v>0</v>
      </c>
      <c r="AZ103" s="495"/>
      <c r="BA103" s="495"/>
      <c r="BB103" s="495"/>
      <c r="BC103" s="495"/>
      <c r="BD103" s="495"/>
      <c r="BE103" s="495"/>
      <c r="BF103" s="496">
        <f>AZ103+BA103-BB103+BC103-BD103+BE103</f>
        <v>0</v>
      </c>
      <c r="BG103" s="495"/>
      <c r="BH103" s="495"/>
      <c r="BJ103" s="495"/>
      <c r="BK103" s="495"/>
      <c r="BL103" s="495"/>
      <c r="BM103" s="495"/>
      <c r="BN103" s="496">
        <f t="shared" ref="BN103:BN105" si="420">BJ103+BK103-BL103+BM103</f>
        <v>0</v>
      </c>
      <c r="BO103" s="495"/>
      <c r="BP103" s="495"/>
      <c r="BQ103" s="495"/>
      <c r="BR103" s="495"/>
      <c r="BS103" s="495"/>
      <c r="BT103" s="495"/>
      <c r="BU103" s="496">
        <f>BO103+BP103-BQ103+BR103-BS103+BT103</f>
        <v>0</v>
      </c>
      <c r="BV103" s="495"/>
      <c r="BW103" s="495"/>
      <c r="BY103" s="495"/>
      <c r="BZ103" s="495"/>
      <c r="CA103" s="495"/>
      <c r="CB103" s="495"/>
      <c r="CC103" s="496">
        <f t="shared" ref="CC103:CC105" si="421">BY103+BZ103-CA103+CB103</f>
        <v>0</v>
      </c>
      <c r="CD103" s="495"/>
      <c r="CE103" s="495"/>
      <c r="CF103" s="495"/>
      <c r="CG103" s="495"/>
      <c r="CH103" s="495"/>
      <c r="CI103" s="495"/>
      <c r="CJ103" s="496">
        <f>CD103+CE103-CF103+CG103-CH103+CI103</f>
        <v>0</v>
      </c>
      <c r="CK103" s="495"/>
      <c r="CL103" s="495"/>
      <c r="CN103" s="495"/>
      <c r="CO103" s="495"/>
      <c r="CP103" s="495"/>
      <c r="CQ103" s="495"/>
      <c r="CR103" s="496">
        <f t="shared" ref="CR103:CR105" si="422">CN103+CO103-CP103+CQ103</f>
        <v>0</v>
      </c>
      <c r="CS103" s="495"/>
      <c r="CT103" s="495"/>
      <c r="CU103" s="495"/>
      <c r="CV103" s="495"/>
      <c r="CW103" s="495"/>
      <c r="CX103" s="495"/>
      <c r="CY103" s="496">
        <f>CS103+CT103-CU103+CV103-CW103+CX103</f>
        <v>0</v>
      </c>
      <c r="CZ103" s="495"/>
      <c r="DA103" s="495"/>
      <c r="DC103" s="495"/>
      <c r="DD103" s="495"/>
      <c r="DE103" s="495"/>
      <c r="DF103" s="495"/>
      <c r="DG103" s="496">
        <f t="shared" ref="DG103:DG105" si="423">DC103+DD103-DE103+DF103</f>
        <v>0</v>
      </c>
      <c r="DH103" s="495"/>
      <c r="DI103" s="495"/>
      <c r="DJ103" s="495"/>
      <c r="DK103" s="495"/>
      <c r="DL103" s="495"/>
      <c r="DM103" s="495"/>
      <c r="DN103" s="496">
        <f>DH103+DI103-DJ103+DK103-DL103+DM103</f>
        <v>0</v>
      </c>
      <c r="DO103" s="495"/>
      <c r="DP103" s="495"/>
      <c r="DQ103" s="495"/>
      <c r="DR103" s="495"/>
      <c r="DS103" s="495"/>
      <c r="DT103" s="496" t="e">
        <f>#REF!+DQ103-DR103+DS103</f>
        <v>#REF!</v>
      </c>
      <c r="DU103" s="495"/>
      <c r="DV103" s="495"/>
      <c r="DW103" s="495"/>
      <c r="DX103" s="495"/>
      <c r="DY103" s="495"/>
      <c r="DZ103" s="495"/>
      <c r="EA103" s="496">
        <f>DU103+DV103-DW103+DX103-DY103+DZ103</f>
        <v>0</v>
      </c>
      <c r="EB103" s="495"/>
      <c r="EC103" s="495"/>
      <c r="ED103" s="495"/>
      <c r="EE103" s="495"/>
      <c r="EF103" s="495"/>
      <c r="EG103" s="496" t="e">
        <f>#REF!+ED103-EE103+EF103</f>
        <v>#REF!</v>
      </c>
      <c r="EH103" s="495"/>
      <c r="EI103" s="495"/>
      <c r="EJ103" s="495"/>
      <c r="EK103" s="495"/>
      <c r="EL103" s="495"/>
      <c r="EM103" s="495"/>
      <c r="EN103" s="496">
        <f>EH103+EI103-EJ103+EK103-EL103+EM103</f>
        <v>0</v>
      </c>
      <c r="EO103" s="495"/>
      <c r="EP103" s="495"/>
    </row>
    <row r="104" spans="1:146" hidden="1" outlineLevel="1" x14ac:dyDescent="0.25">
      <c r="A104" s="499" t="s">
        <v>3</v>
      </c>
      <c r="B104" s="500" t="s">
        <v>318</v>
      </c>
      <c r="C104" s="501"/>
      <c r="D104" s="502"/>
      <c r="E104" s="502"/>
      <c r="F104" s="502"/>
      <c r="G104" s="489">
        <f t="shared" si="416"/>
        <v>0</v>
      </c>
      <c r="H104" s="502"/>
      <c r="I104" s="502"/>
      <c r="J104" s="502"/>
      <c r="K104" s="502"/>
      <c r="L104" s="502"/>
      <c r="M104" s="502"/>
      <c r="N104" s="496">
        <f>H104+I104-J104+K104-L104+M104</f>
        <v>0</v>
      </c>
      <c r="O104" s="502"/>
      <c r="P104" s="502"/>
      <c r="Q104" s="502"/>
      <c r="R104" s="502"/>
      <c r="S104" s="502"/>
      <c r="T104" s="502"/>
      <c r="U104" s="489">
        <f t="shared" si="417"/>
        <v>0</v>
      </c>
      <c r="V104" s="502"/>
      <c r="W104" s="502"/>
      <c r="X104" s="502"/>
      <c r="Y104" s="502"/>
      <c r="Z104" s="502"/>
      <c r="AA104" s="502"/>
      <c r="AB104" s="496">
        <f>V104+W104-X104+Y104-Z104+AA104</f>
        <v>0</v>
      </c>
      <c r="AC104" s="502"/>
      <c r="AD104" s="502"/>
      <c r="AF104" s="502"/>
      <c r="AG104" s="502"/>
      <c r="AH104" s="502"/>
      <c r="AI104" s="502"/>
      <c r="AJ104" s="489">
        <f t="shared" si="418"/>
        <v>0</v>
      </c>
      <c r="AK104" s="502"/>
      <c r="AL104" s="502"/>
      <c r="AM104" s="502"/>
      <c r="AN104" s="502"/>
      <c r="AO104" s="502"/>
      <c r="AP104" s="502"/>
      <c r="AQ104" s="496">
        <f>AK104+AL104-AM104+AN104-AO104+AP104</f>
        <v>0</v>
      </c>
      <c r="AR104" s="502"/>
      <c r="AS104" s="502"/>
      <c r="AU104" s="502"/>
      <c r="AV104" s="502"/>
      <c r="AW104" s="502"/>
      <c r="AX104" s="502"/>
      <c r="AY104" s="489">
        <f t="shared" si="419"/>
        <v>0</v>
      </c>
      <c r="AZ104" s="502"/>
      <c r="BA104" s="502"/>
      <c r="BB104" s="502"/>
      <c r="BC104" s="502"/>
      <c r="BD104" s="502"/>
      <c r="BE104" s="502"/>
      <c r="BF104" s="496">
        <f>AZ104+BA104-BB104+BC104-BD104+BE104</f>
        <v>0</v>
      </c>
      <c r="BG104" s="502"/>
      <c r="BH104" s="502"/>
      <c r="BJ104" s="502"/>
      <c r="BK104" s="502"/>
      <c r="BL104" s="502"/>
      <c r="BM104" s="502"/>
      <c r="BN104" s="489">
        <f t="shared" si="420"/>
        <v>0</v>
      </c>
      <c r="BO104" s="502"/>
      <c r="BP104" s="502"/>
      <c r="BQ104" s="502"/>
      <c r="BR104" s="502"/>
      <c r="BS104" s="502"/>
      <c r="BT104" s="502"/>
      <c r="BU104" s="496">
        <f>BO104+BP104-BQ104+BR104-BS104+BT104</f>
        <v>0</v>
      </c>
      <c r="BV104" s="502"/>
      <c r="BW104" s="502"/>
      <c r="BY104" s="502"/>
      <c r="BZ104" s="502"/>
      <c r="CA104" s="502"/>
      <c r="CB104" s="502"/>
      <c r="CC104" s="489">
        <f t="shared" si="421"/>
        <v>0</v>
      </c>
      <c r="CD104" s="502"/>
      <c r="CE104" s="502"/>
      <c r="CF104" s="502"/>
      <c r="CG104" s="502"/>
      <c r="CH104" s="502"/>
      <c r="CI104" s="502"/>
      <c r="CJ104" s="496">
        <f>CD104+CE104-CF104+CG104-CH104+CI104</f>
        <v>0</v>
      </c>
      <c r="CK104" s="502"/>
      <c r="CL104" s="502"/>
      <c r="CN104" s="502"/>
      <c r="CO104" s="502"/>
      <c r="CP104" s="502"/>
      <c r="CQ104" s="502"/>
      <c r="CR104" s="489">
        <f t="shared" si="422"/>
        <v>0</v>
      </c>
      <c r="CS104" s="502"/>
      <c r="CT104" s="502"/>
      <c r="CU104" s="502"/>
      <c r="CV104" s="502"/>
      <c r="CW104" s="502"/>
      <c r="CX104" s="502"/>
      <c r="CY104" s="496">
        <f>CS104+CT104-CU104+CV104-CW104+CX104</f>
        <v>0</v>
      </c>
      <c r="CZ104" s="502"/>
      <c r="DA104" s="502"/>
      <c r="DC104" s="502"/>
      <c r="DD104" s="502"/>
      <c r="DE104" s="502"/>
      <c r="DF104" s="502"/>
      <c r="DG104" s="489">
        <f t="shared" si="423"/>
        <v>0</v>
      </c>
      <c r="DH104" s="502"/>
      <c r="DI104" s="502"/>
      <c r="DJ104" s="502"/>
      <c r="DK104" s="502"/>
      <c r="DL104" s="502"/>
      <c r="DM104" s="502"/>
      <c r="DN104" s="496">
        <f>DH104+DI104-DJ104+DK104-DL104+DM104</f>
        <v>0</v>
      </c>
      <c r="DO104" s="502"/>
      <c r="DP104" s="502"/>
      <c r="DQ104" s="502"/>
      <c r="DR104" s="502"/>
      <c r="DS104" s="502"/>
      <c r="DT104" s="489" t="e">
        <f>#REF!+DQ104-DR104+DS104</f>
        <v>#REF!</v>
      </c>
      <c r="DU104" s="502"/>
      <c r="DV104" s="502"/>
      <c r="DW104" s="502"/>
      <c r="DX104" s="502"/>
      <c r="DY104" s="502"/>
      <c r="DZ104" s="502"/>
      <c r="EA104" s="496">
        <f>DU104+DV104-DW104+DX104-DY104+DZ104</f>
        <v>0</v>
      </c>
      <c r="EB104" s="502"/>
      <c r="EC104" s="502"/>
      <c r="ED104" s="502"/>
      <c r="EE104" s="502"/>
      <c r="EF104" s="502"/>
      <c r="EG104" s="489" t="e">
        <f>#REF!+ED104-EE104+EF104</f>
        <v>#REF!</v>
      </c>
      <c r="EH104" s="502"/>
      <c r="EI104" s="502"/>
      <c r="EJ104" s="502"/>
      <c r="EK104" s="502"/>
      <c r="EL104" s="502"/>
      <c r="EM104" s="502"/>
      <c r="EN104" s="496">
        <f>EH104+EI104-EJ104+EK104-EL104+EM104</f>
        <v>0</v>
      </c>
      <c r="EO104" s="502"/>
      <c r="EP104" s="502"/>
    </row>
    <row r="105" spans="1:146" hidden="1" outlineLevel="1" x14ac:dyDescent="0.25">
      <c r="A105" s="499" t="s">
        <v>4</v>
      </c>
      <c r="B105" s="500" t="s">
        <v>319</v>
      </c>
      <c r="C105" s="501"/>
      <c r="D105" s="502"/>
      <c r="E105" s="502"/>
      <c r="F105" s="502"/>
      <c r="G105" s="489">
        <f t="shared" si="416"/>
        <v>0</v>
      </c>
      <c r="H105" s="502"/>
      <c r="I105" s="502"/>
      <c r="J105" s="502"/>
      <c r="K105" s="502"/>
      <c r="L105" s="502"/>
      <c r="M105" s="502"/>
      <c r="N105" s="496">
        <f>H105+I105-J105+K105-L105+M105</f>
        <v>0</v>
      </c>
      <c r="O105" s="502"/>
      <c r="P105" s="502"/>
      <c r="Q105" s="502"/>
      <c r="R105" s="502"/>
      <c r="S105" s="502"/>
      <c r="T105" s="502"/>
      <c r="U105" s="489">
        <f t="shared" si="417"/>
        <v>0</v>
      </c>
      <c r="V105" s="502"/>
      <c r="W105" s="502"/>
      <c r="X105" s="502"/>
      <c r="Y105" s="502"/>
      <c r="Z105" s="502"/>
      <c r="AA105" s="502"/>
      <c r="AB105" s="496">
        <f>V105+W105-X105+Y105-Z105+AA105</f>
        <v>0</v>
      </c>
      <c r="AC105" s="502"/>
      <c r="AD105" s="502"/>
      <c r="AF105" s="502"/>
      <c r="AG105" s="502"/>
      <c r="AH105" s="502"/>
      <c r="AI105" s="502"/>
      <c r="AJ105" s="489">
        <f t="shared" si="418"/>
        <v>0</v>
      </c>
      <c r="AK105" s="502"/>
      <c r="AL105" s="502"/>
      <c r="AM105" s="502"/>
      <c r="AN105" s="502"/>
      <c r="AO105" s="502"/>
      <c r="AP105" s="502"/>
      <c r="AQ105" s="496">
        <f>AK105+AL105-AM105+AN105-AO105+AP105</f>
        <v>0</v>
      </c>
      <c r="AR105" s="502"/>
      <c r="AS105" s="502"/>
      <c r="AU105" s="502"/>
      <c r="AV105" s="502"/>
      <c r="AW105" s="502"/>
      <c r="AX105" s="502"/>
      <c r="AY105" s="489">
        <f t="shared" si="419"/>
        <v>0</v>
      </c>
      <c r="AZ105" s="502"/>
      <c r="BA105" s="502"/>
      <c r="BB105" s="502"/>
      <c r="BC105" s="502"/>
      <c r="BD105" s="502"/>
      <c r="BE105" s="502"/>
      <c r="BF105" s="496">
        <f>AZ105+BA105-BB105+BC105-BD105+BE105</f>
        <v>0</v>
      </c>
      <c r="BG105" s="502"/>
      <c r="BH105" s="502"/>
      <c r="BJ105" s="502"/>
      <c r="BK105" s="502"/>
      <c r="BL105" s="502"/>
      <c r="BM105" s="502"/>
      <c r="BN105" s="489">
        <f t="shared" si="420"/>
        <v>0</v>
      </c>
      <c r="BO105" s="502"/>
      <c r="BP105" s="502"/>
      <c r="BQ105" s="502"/>
      <c r="BR105" s="502"/>
      <c r="BS105" s="502"/>
      <c r="BT105" s="502"/>
      <c r="BU105" s="496">
        <f>BO105+BP105-BQ105+BR105-BS105+BT105</f>
        <v>0</v>
      </c>
      <c r="BV105" s="502"/>
      <c r="BW105" s="502"/>
      <c r="BY105" s="502"/>
      <c r="BZ105" s="502"/>
      <c r="CA105" s="502"/>
      <c r="CB105" s="502"/>
      <c r="CC105" s="489">
        <f t="shared" si="421"/>
        <v>0</v>
      </c>
      <c r="CD105" s="502"/>
      <c r="CE105" s="502"/>
      <c r="CF105" s="502"/>
      <c r="CG105" s="502"/>
      <c r="CH105" s="502"/>
      <c r="CI105" s="502"/>
      <c r="CJ105" s="496">
        <f>CD105+CE105-CF105+CG105-CH105+CI105</f>
        <v>0</v>
      </c>
      <c r="CK105" s="502"/>
      <c r="CL105" s="502"/>
      <c r="CN105" s="502"/>
      <c r="CO105" s="502"/>
      <c r="CP105" s="502"/>
      <c r="CQ105" s="502"/>
      <c r="CR105" s="489">
        <f t="shared" si="422"/>
        <v>0</v>
      </c>
      <c r="CS105" s="502"/>
      <c r="CT105" s="502"/>
      <c r="CU105" s="502"/>
      <c r="CV105" s="502"/>
      <c r="CW105" s="502"/>
      <c r="CX105" s="502"/>
      <c r="CY105" s="496">
        <f>CS105+CT105-CU105+CV105-CW105+CX105</f>
        <v>0</v>
      </c>
      <c r="CZ105" s="502"/>
      <c r="DA105" s="502"/>
      <c r="DC105" s="502"/>
      <c r="DD105" s="502"/>
      <c r="DE105" s="502"/>
      <c r="DF105" s="502"/>
      <c r="DG105" s="489">
        <f t="shared" si="423"/>
        <v>0</v>
      </c>
      <c r="DH105" s="502"/>
      <c r="DI105" s="502"/>
      <c r="DJ105" s="502"/>
      <c r="DK105" s="502"/>
      <c r="DL105" s="502"/>
      <c r="DM105" s="502"/>
      <c r="DN105" s="496">
        <f>DH105+DI105-DJ105+DK105-DL105+DM105</f>
        <v>0</v>
      </c>
      <c r="DO105" s="502"/>
      <c r="DP105" s="502"/>
      <c r="DQ105" s="502"/>
      <c r="DR105" s="502"/>
      <c r="DS105" s="502"/>
      <c r="DT105" s="489" t="e">
        <f>#REF!+DQ105-DR105+DS105</f>
        <v>#REF!</v>
      </c>
      <c r="DU105" s="502"/>
      <c r="DV105" s="502"/>
      <c r="DW105" s="502"/>
      <c r="DX105" s="502"/>
      <c r="DY105" s="502"/>
      <c r="DZ105" s="502"/>
      <c r="EA105" s="496">
        <f>DU105+DV105-DW105+DX105-DY105+DZ105</f>
        <v>0</v>
      </c>
      <c r="EB105" s="502"/>
      <c r="EC105" s="502"/>
      <c r="ED105" s="502"/>
      <c r="EE105" s="502"/>
      <c r="EF105" s="502"/>
      <c r="EG105" s="489" t="e">
        <f>#REF!+ED105-EE105+EF105</f>
        <v>#REF!</v>
      </c>
      <c r="EH105" s="502"/>
      <c r="EI105" s="502"/>
      <c r="EJ105" s="502"/>
      <c r="EK105" s="502"/>
      <c r="EL105" s="502"/>
      <c r="EM105" s="502"/>
      <c r="EN105" s="496">
        <f>EH105+EI105-EJ105+EK105-EL105+EM105</f>
        <v>0</v>
      </c>
      <c r="EO105" s="502"/>
      <c r="EP105" s="502"/>
    </row>
    <row r="106" spans="1:146" hidden="1" outlineLevel="1" x14ac:dyDescent="0.25">
      <c r="A106" s="487" t="s">
        <v>241</v>
      </c>
      <c r="B106" s="488" t="s">
        <v>320</v>
      </c>
      <c r="C106" s="489">
        <f>SUM(C107:C110)</f>
        <v>0</v>
      </c>
      <c r="D106" s="489">
        <f t="shared" ref="D106:AD106" si="424">SUM(D107:D110)</f>
        <v>0</v>
      </c>
      <c r="E106" s="489">
        <f t="shared" si="424"/>
        <v>0</v>
      </c>
      <c r="F106" s="489">
        <f t="shared" si="424"/>
        <v>0</v>
      </c>
      <c r="G106" s="489">
        <f t="shared" si="424"/>
        <v>0</v>
      </c>
      <c r="H106" s="489">
        <f t="shared" si="424"/>
        <v>0</v>
      </c>
      <c r="I106" s="489">
        <f t="shared" si="424"/>
        <v>0</v>
      </c>
      <c r="J106" s="489">
        <f t="shared" si="424"/>
        <v>0</v>
      </c>
      <c r="K106" s="489">
        <f t="shared" si="424"/>
        <v>0</v>
      </c>
      <c r="L106" s="489">
        <f t="shared" si="424"/>
        <v>0</v>
      </c>
      <c r="M106" s="489">
        <f t="shared" si="424"/>
        <v>0</v>
      </c>
      <c r="N106" s="489">
        <f t="shared" si="424"/>
        <v>0</v>
      </c>
      <c r="O106" s="489">
        <f t="shared" si="424"/>
        <v>0</v>
      </c>
      <c r="P106" s="489">
        <f t="shared" si="424"/>
        <v>0</v>
      </c>
      <c r="Q106" s="489">
        <f t="shared" si="424"/>
        <v>0</v>
      </c>
      <c r="R106" s="489">
        <f t="shared" si="424"/>
        <v>0</v>
      </c>
      <c r="S106" s="489">
        <f t="shared" si="424"/>
        <v>0</v>
      </c>
      <c r="T106" s="489">
        <f t="shared" si="424"/>
        <v>0</v>
      </c>
      <c r="U106" s="489">
        <f t="shared" si="424"/>
        <v>0</v>
      </c>
      <c r="V106" s="489">
        <f t="shared" si="424"/>
        <v>0</v>
      </c>
      <c r="W106" s="489">
        <f t="shared" si="424"/>
        <v>0</v>
      </c>
      <c r="X106" s="489">
        <f t="shared" si="424"/>
        <v>0</v>
      </c>
      <c r="Y106" s="489">
        <f t="shared" si="424"/>
        <v>0</v>
      </c>
      <c r="Z106" s="489">
        <f t="shared" si="424"/>
        <v>0</v>
      </c>
      <c r="AA106" s="489">
        <f t="shared" si="424"/>
        <v>0</v>
      </c>
      <c r="AB106" s="489">
        <f t="shared" si="424"/>
        <v>0</v>
      </c>
      <c r="AC106" s="489">
        <f t="shared" si="424"/>
        <v>0</v>
      </c>
      <c r="AD106" s="489">
        <f t="shared" si="424"/>
        <v>0</v>
      </c>
      <c r="AF106" s="489">
        <f t="shared" ref="AF106:AS106" si="425">SUM(AF107:AF110)</f>
        <v>0</v>
      </c>
      <c r="AG106" s="489">
        <f t="shared" si="425"/>
        <v>0</v>
      </c>
      <c r="AH106" s="489">
        <f t="shared" si="425"/>
        <v>0</v>
      </c>
      <c r="AI106" s="489">
        <f t="shared" si="425"/>
        <v>0</v>
      </c>
      <c r="AJ106" s="489">
        <f t="shared" si="425"/>
        <v>0</v>
      </c>
      <c r="AK106" s="489">
        <f t="shared" si="425"/>
        <v>0</v>
      </c>
      <c r="AL106" s="489">
        <f t="shared" si="425"/>
        <v>0</v>
      </c>
      <c r="AM106" s="489">
        <f t="shared" si="425"/>
        <v>0</v>
      </c>
      <c r="AN106" s="489">
        <f t="shared" si="425"/>
        <v>0</v>
      </c>
      <c r="AO106" s="489">
        <f t="shared" si="425"/>
        <v>0</v>
      </c>
      <c r="AP106" s="489">
        <f t="shared" si="425"/>
        <v>0</v>
      </c>
      <c r="AQ106" s="489">
        <f t="shared" si="425"/>
        <v>0</v>
      </c>
      <c r="AR106" s="489">
        <f t="shared" si="425"/>
        <v>0</v>
      </c>
      <c r="AS106" s="489">
        <f t="shared" si="425"/>
        <v>0</v>
      </c>
      <c r="AU106" s="489">
        <f t="shared" ref="AU106:BH106" si="426">SUM(AU107:AU110)</f>
        <v>0</v>
      </c>
      <c r="AV106" s="489">
        <f t="shared" si="426"/>
        <v>0</v>
      </c>
      <c r="AW106" s="489">
        <f t="shared" si="426"/>
        <v>0</v>
      </c>
      <c r="AX106" s="489">
        <f t="shared" si="426"/>
        <v>0</v>
      </c>
      <c r="AY106" s="489">
        <f t="shared" si="426"/>
        <v>0</v>
      </c>
      <c r="AZ106" s="489">
        <f t="shared" si="426"/>
        <v>0</v>
      </c>
      <c r="BA106" s="489">
        <f t="shared" si="426"/>
        <v>0</v>
      </c>
      <c r="BB106" s="489">
        <f t="shared" si="426"/>
        <v>0</v>
      </c>
      <c r="BC106" s="489">
        <f t="shared" si="426"/>
        <v>0</v>
      </c>
      <c r="BD106" s="489">
        <f t="shared" si="426"/>
        <v>0</v>
      </c>
      <c r="BE106" s="489">
        <f t="shared" si="426"/>
        <v>0</v>
      </c>
      <c r="BF106" s="489">
        <f t="shared" si="426"/>
        <v>0</v>
      </c>
      <c r="BG106" s="489">
        <f t="shared" si="426"/>
        <v>0</v>
      </c>
      <c r="BH106" s="489">
        <f t="shared" si="426"/>
        <v>0</v>
      </c>
      <c r="BJ106" s="489">
        <f t="shared" ref="BJ106:BW106" si="427">SUM(BJ107:BJ110)</f>
        <v>0</v>
      </c>
      <c r="BK106" s="489">
        <f t="shared" si="427"/>
        <v>0</v>
      </c>
      <c r="BL106" s="489">
        <f t="shared" si="427"/>
        <v>0</v>
      </c>
      <c r="BM106" s="489">
        <f t="shared" si="427"/>
        <v>0</v>
      </c>
      <c r="BN106" s="489">
        <f t="shared" si="427"/>
        <v>0</v>
      </c>
      <c r="BO106" s="489">
        <f t="shared" si="427"/>
        <v>0</v>
      </c>
      <c r="BP106" s="489">
        <f t="shared" si="427"/>
        <v>0</v>
      </c>
      <c r="BQ106" s="489">
        <f t="shared" si="427"/>
        <v>0</v>
      </c>
      <c r="BR106" s="489">
        <f t="shared" si="427"/>
        <v>0</v>
      </c>
      <c r="BS106" s="489">
        <f t="shared" si="427"/>
        <v>0</v>
      </c>
      <c r="BT106" s="489">
        <f t="shared" si="427"/>
        <v>0</v>
      </c>
      <c r="BU106" s="489">
        <f t="shared" si="427"/>
        <v>0</v>
      </c>
      <c r="BV106" s="489">
        <f t="shared" si="427"/>
        <v>0</v>
      </c>
      <c r="BW106" s="489">
        <f t="shared" si="427"/>
        <v>0</v>
      </c>
      <c r="BY106" s="489">
        <f t="shared" ref="BY106:CL106" si="428">SUM(BY107:BY110)</f>
        <v>0</v>
      </c>
      <c r="BZ106" s="489">
        <f t="shared" si="428"/>
        <v>0</v>
      </c>
      <c r="CA106" s="489">
        <f t="shared" si="428"/>
        <v>0</v>
      </c>
      <c r="CB106" s="489">
        <f t="shared" si="428"/>
        <v>0</v>
      </c>
      <c r="CC106" s="489">
        <f t="shared" si="428"/>
        <v>0</v>
      </c>
      <c r="CD106" s="489">
        <f t="shared" si="428"/>
        <v>0</v>
      </c>
      <c r="CE106" s="489">
        <f t="shared" si="428"/>
        <v>0</v>
      </c>
      <c r="CF106" s="489">
        <f t="shared" si="428"/>
        <v>0</v>
      </c>
      <c r="CG106" s="489">
        <f t="shared" si="428"/>
        <v>0</v>
      </c>
      <c r="CH106" s="489">
        <f t="shared" si="428"/>
        <v>0</v>
      </c>
      <c r="CI106" s="489">
        <f t="shared" si="428"/>
        <v>0</v>
      </c>
      <c r="CJ106" s="489">
        <f t="shared" si="428"/>
        <v>0</v>
      </c>
      <c r="CK106" s="489">
        <f t="shared" si="428"/>
        <v>0</v>
      </c>
      <c r="CL106" s="489">
        <f t="shared" si="428"/>
        <v>0</v>
      </c>
      <c r="CN106" s="489">
        <f t="shared" ref="CN106:DA106" si="429">SUM(CN107:CN110)</f>
        <v>0</v>
      </c>
      <c r="CO106" s="489">
        <f t="shared" si="429"/>
        <v>0</v>
      </c>
      <c r="CP106" s="489">
        <f t="shared" si="429"/>
        <v>0</v>
      </c>
      <c r="CQ106" s="489">
        <f t="shared" si="429"/>
        <v>0</v>
      </c>
      <c r="CR106" s="489">
        <f t="shared" si="429"/>
        <v>0</v>
      </c>
      <c r="CS106" s="489">
        <f t="shared" si="429"/>
        <v>0</v>
      </c>
      <c r="CT106" s="489">
        <f t="shared" si="429"/>
        <v>0</v>
      </c>
      <c r="CU106" s="489">
        <f t="shared" si="429"/>
        <v>0</v>
      </c>
      <c r="CV106" s="489">
        <f t="shared" si="429"/>
        <v>0</v>
      </c>
      <c r="CW106" s="489">
        <f t="shared" si="429"/>
        <v>0</v>
      </c>
      <c r="CX106" s="489">
        <f t="shared" si="429"/>
        <v>0</v>
      </c>
      <c r="CY106" s="489">
        <f t="shared" si="429"/>
        <v>0</v>
      </c>
      <c r="CZ106" s="489">
        <f t="shared" si="429"/>
        <v>0</v>
      </c>
      <c r="DA106" s="489">
        <f t="shared" si="429"/>
        <v>0</v>
      </c>
      <c r="DC106" s="489">
        <f t="shared" ref="DC106:DP106" si="430">SUM(DC107:DC110)</f>
        <v>0</v>
      </c>
      <c r="DD106" s="489">
        <f t="shared" si="430"/>
        <v>0</v>
      </c>
      <c r="DE106" s="489">
        <f t="shared" si="430"/>
        <v>0</v>
      </c>
      <c r="DF106" s="489">
        <f t="shared" si="430"/>
        <v>0</v>
      </c>
      <c r="DG106" s="489">
        <f t="shared" si="430"/>
        <v>0</v>
      </c>
      <c r="DH106" s="489">
        <f t="shared" si="430"/>
        <v>0</v>
      </c>
      <c r="DI106" s="489">
        <f t="shared" si="430"/>
        <v>0</v>
      </c>
      <c r="DJ106" s="489">
        <f t="shared" si="430"/>
        <v>0</v>
      </c>
      <c r="DK106" s="489">
        <f t="shared" si="430"/>
        <v>0</v>
      </c>
      <c r="DL106" s="489">
        <f t="shared" si="430"/>
        <v>0</v>
      </c>
      <c r="DM106" s="489">
        <f t="shared" si="430"/>
        <v>0</v>
      </c>
      <c r="DN106" s="489">
        <f t="shared" si="430"/>
        <v>0</v>
      </c>
      <c r="DO106" s="489">
        <f t="shared" si="430"/>
        <v>0</v>
      </c>
      <c r="DP106" s="489">
        <f t="shared" si="430"/>
        <v>0</v>
      </c>
      <c r="DQ106" s="489">
        <f t="shared" ref="DQ106:EC106" si="431">SUM(DQ107:DQ110)</f>
        <v>0</v>
      </c>
      <c r="DR106" s="489">
        <f t="shared" si="431"/>
        <v>0</v>
      </c>
      <c r="DS106" s="489">
        <f t="shared" si="431"/>
        <v>0</v>
      </c>
      <c r="DT106" s="489" t="e">
        <f t="shared" si="431"/>
        <v>#REF!</v>
      </c>
      <c r="DU106" s="489">
        <f t="shared" si="431"/>
        <v>0</v>
      </c>
      <c r="DV106" s="489">
        <f t="shared" si="431"/>
        <v>0</v>
      </c>
      <c r="DW106" s="489">
        <f t="shared" si="431"/>
        <v>0</v>
      </c>
      <c r="DX106" s="489">
        <f t="shared" si="431"/>
        <v>0</v>
      </c>
      <c r="DY106" s="489">
        <f t="shared" si="431"/>
        <v>0</v>
      </c>
      <c r="DZ106" s="489">
        <f t="shared" si="431"/>
        <v>0</v>
      </c>
      <c r="EA106" s="489">
        <f t="shared" si="431"/>
        <v>0</v>
      </c>
      <c r="EB106" s="489">
        <f t="shared" si="431"/>
        <v>0</v>
      </c>
      <c r="EC106" s="489">
        <f t="shared" si="431"/>
        <v>0</v>
      </c>
      <c r="ED106" s="489">
        <f t="shared" ref="ED106:EP106" si="432">SUM(ED107:ED110)</f>
        <v>0</v>
      </c>
      <c r="EE106" s="489">
        <f t="shared" si="432"/>
        <v>0</v>
      </c>
      <c r="EF106" s="489">
        <f t="shared" si="432"/>
        <v>0</v>
      </c>
      <c r="EG106" s="489" t="e">
        <f t="shared" si="432"/>
        <v>#REF!</v>
      </c>
      <c r="EH106" s="489">
        <f t="shared" si="432"/>
        <v>0</v>
      </c>
      <c r="EI106" s="489">
        <f t="shared" si="432"/>
        <v>0</v>
      </c>
      <c r="EJ106" s="489">
        <f t="shared" si="432"/>
        <v>0</v>
      </c>
      <c r="EK106" s="489">
        <f t="shared" si="432"/>
        <v>0</v>
      </c>
      <c r="EL106" s="489">
        <f t="shared" si="432"/>
        <v>0</v>
      </c>
      <c r="EM106" s="489">
        <f t="shared" si="432"/>
        <v>0</v>
      </c>
      <c r="EN106" s="489">
        <f t="shared" si="432"/>
        <v>0</v>
      </c>
      <c r="EO106" s="489">
        <f t="shared" si="432"/>
        <v>0</v>
      </c>
      <c r="EP106" s="489">
        <f t="shared" si="432"/>
        <v>0</v>
      </c>
    </row>
    <row r="107" spans="1:146" ht="30" hidden="1" outlineLevel="1" x14ac:dyDescent="0.25">
      <c r="A107" s="499" t="s">
        <v>2</v>
      </c>
      <c r="B107" s="500" t="s">
        <v>321</v>
      </c>
      <c r="C107" s="501"/>
      <c r="D107" s="502"/>
      <c r="E107" s="502"/>
      <c r="F107" s="502"/>
      <c r="G107" s="489">
        <f t="shared" ref="G107:G110" si="433">C107+D107-E107+F107</f>
        <v>0</v>
      </c>
      <c r="H107" s="502"/>
      <c r="I107" s="502"/>
      <c r="J107" s="502"/>
      <c r="K107" s="502"/>
      <c r="L107" s="502"/>
      <c r="M107" s="502"/>
      <c r="N107" s="496">
        <f>H107+I107-J107+K107-L107+M107</f>
        <v>0</v>
      </c>
      <c r="O107" s="502"/>
      <c r="P107" s="502"/>
      <c r="Q107" s="502"/>
      <c r="R107" s="502"/>
      <c r="S107" s="502"/>
      <c r="T107" s="502"/>
      <c r="U107" s="489">
        <f t="shared" ref="U107:U110" si="434">Q107+R107-S107+T107</f>
        <v>0</v>
      </c>
      <c r="V107" s="502"/>
      <c r="W107" s="502"/>
      <c r="X107" s="502"/>
      <c r="Y107" s="502"/>
      <c r="Z107" s="502"/>
      <c r="AA107" s="502"/>
      <c r="AB107" s="496">
        <f>V107+W107-X107+Y107-Z107+AA107</f>
        <v>0</v>
      </c>
      <c r="AC107" s="502"/>
      <c r="AD107" s="502"/>
      <c r="AF107" s="502"/>
      <c r="AG107" s="502"/>
      <c r="AH107" s="502"/>
      <c r="AI107" s="502"/>
      <c r="AJ107" s="489">
        <f t="shared" ref="AJ107:AJ110" si="435">AF107+AG107-AH107+AI107</f>
        <v>0</v>
      </c>
      <c r="AK107" s="502"/>
      <c r="AL107" s="502"/>
      <c r="AM107" s="502"/>
      <c r="AN107" s="502"/>
      <c r="AO107" s="502"/>
      <c r="AP107" s="502"/>
      <c r="AQ107" s="496">
        <f>AK107+AL107-AM107+AN107-AO107+AP107</f>
        <v>0</v>
      </c>
      <c r="AR107" s="502"/>
      <c r="AS107" s="502"/>
      <c r="AU107" s="502"/>
      <c r="AV107" s="502"/>
      <c r="AW107" s="502"/>
      <c r="AX107" s="502"/>
      <c r="AY107" s="489">
        <f t="shared" ref="AY107:AY110" si="436">AU107+AV107-AW107+AX107</f>
        <v>0</v>
      </c>
      <c r="AZ107" s="502"/>
      <c r="BA107" s="502"/>
      <c r="BB107" s="502"/>
      <c r="BC107" s="502"/>
      <c r="BD107" s="502"/>
      <c r="BE107" s="502"/>
      <c r="BF107" s="496">
        <f>AZ107+BA107-BB107+BC107-BD107+BE107</f>
        <v>0</v>
      </c>
      <c r="BG107" s="502"/>
      <c r="BH107" s="502"/>
      <c r="BJ107" s="502"/>
      <c r="BK107" s="502"/>
      <c r="BL107" s="502"/>
      <c r="BM107" s="502"/>
      <c r="BN107" s="489">
        <f t="shared" ref="BN107:BN110" si="437">BJ107+BK107-BL107+BM107</f>
        <v>0</v>
      </c>
      <c r="BO107" s="502"/>
      <c r="BP107" s="502"/>
      <c r="BQ107" s="502"/>
      <c r="BR107" s="502"/>
      <c r="BS107" s="502"/>
      <c r="BT107" s="502"/>
      <c r="BU107" s="496">
        <f>BO107+BP107-BQ107+BR107-BS107+BT107</f>
        <v>0</v>
      </c>
      <c r="BV107" s="502"/>
      <c r="BW107" s="502"/>
      <c r="BY107" s="502"/>
      <c r="BZ107" s="502"/>
      <c r="CA107" s="502"/>
      <c r="CB107" s="502"/>
      <c r="CC107" s="489">
        <f t="shared" ref="CC107:CC110" si="438">BY107+BZ107-CA107+CB107</f>
        <v>0</v>
      </c>
      <c r="CD107" s="502"/>
      <c r="CE107" s="502"/>
      <c r="CF107" s="502"/>
      <c r="CG107" s="502"/>
      <c r="CH107" s="502"/>
      <c r="CI107" s="502"/>
      <c r="CJ107" s="496">
        <f>CD107+CE107-CF107+CG107-CH107+CI107</f>
        <v>0</v>
      </c>
      <c r="CK107" s="502"/>
      <c r="CL107" s="502"/>
      <c r="CN107" s="502"/>
      <c r="CO107" s="502"/>
      <c r="CP107" s="502"/>
      <c r="CQ107" s="502"/>
      <c r="CR107" s="489">
        <f t="shared" ref="CR107:CR110" si="439">CN107+CO107-CP107+CQ107</f>
        <v>0</v>
      </c>
      <c r="CS107" s="502"/>
      <c r="CT107" s="502"/>
      <c r="CU107" s="502"/>
      <c r="CV107" s="502"/>
      <c r="CW107" s="502"/>
      <c r="CX107" s="502"/>
      <c r="CY107" s="496">
        <f>CS107+CT107-CU107+CV107-CW107+CX107</f>
        <v>0</v>
      </c>
      <c r="CZ107" s="502"/>
      <c r="DA107" s="502"/>
      <c r="DC107" s="502"/>
      <c r="DD107" s="502"/>
      <c r="DE107" s="502"/>
      <c r="DF107" s="502"/>
      <c r="DG107" s="489">
        <f t="shared" ref="DG107:DG110" si="440">DC107+DD107-DE107+DF107</f>
        <v>0</v>
      </c>
      <c r="DH107" s="502"/>
      <c r="DI107" s="502"/>
      <c r="DJ107" s="502"/>
      <c r="DK107" s="502"/>
      <c r="DL107" s="502"/>
      <c r="DM107" s="502"/>
      <c r="DN107" s="496">
        <f>DH107+DI107-DJ107+DK107-DL107+DM107</f>
        <v>0</v>
      </c>
      <c r="DO107" s="502"/>
      <c r="DP107" s="502"/>
      <c r="DQ107" s="502"/>
      <c r="DR107" s="502"/>
      <c r="DS107" s="502"/>
      <c r="DT107" s="489" t="e">
        <f>#REF!+DQ107-DR107+DS107</f>
        <v>#REF!</v>
      </c>
      <c r="DU107" s="502"/>
      <c r="DV107" s="502"/>
      <c r="DW107" s="502"/>
      <c r="DX107" s="502"/>
      <c r="DY107" s="502"/>
      <c r="DZ107" s="502"/>
      <c r="EA107" s="496">
        <f>DU107+DV107-DW107+DX107-DY107+DZ107</f>
        <v>0</v>
      </c>
      <c r="EB107" s="502"/>
      <c r="EC107" s="502"/>
      <c r="ED107" s="502"/>
      <c r="EE107" s="502"/>
      <c r="EF107" s="502"/>
      <c r="EG107" s="489" t="e">
        <f>#REF!+ED107-EE107+EF107</f>
        <v>#REF!</v>
      </c>
      <c r="EH107" s="502"/>
      <c r="EI107" s="502"/>
      <c r="EJ107" s="502"/>
      <c r="EK107" s="502"/>
      <c r="EL107" s="502"/>
      <c r="EM107" s="502"/>
      <c r="EN107" s="496">
        <f>EH107+EI107-EJ107+EK107-EL107+EM107</f>
        <v>0</v>
      </c>
      <c r="EO107" s="502"/>
      <c r="EP107" s="502"/>
    </row>
    <row r="108" spans="1:146" hidden="1" outlineLevel="1" x14ac:dyDescent="0.25">
      <c r="A108" s="499" t="s">
        <v>3</v>
      </c>
      <c r="B108" s="500" t="s">
        <v>322</v>
      </c>
      <c r="C108" s="501"/>
      <c r="D108" s="502"/>
      <c r="E108" s="502"/>
      <c r="F108" s="502"/>
      <c r="G108" s="489">
        <f t="shared" si="433"/>
        <v>0</v>
      </c>
      <c r="H108" s="502"/>
      <c r="I108" s="502"/>
      <c r="J108" s="502"/>
      <c r="K108" s="502"/>
      <c r="L108" s="502"/>
      <c r="M108" s="502"/>
      <c r="N108" s="496">
        <f>H108+I108-J108+K108-L108+M108</f>
        <v>0</v>
      </c>
      <c r="O108" s="502"/>
      <c r="P108" s="502"/>
      <c r="Q108" s="502"/>
      <c r="R108" s="502"/>
      <c r="S108" s="502"/>
      <c r="T108" s="502"/>
      <c r="U108" s="489">
        <f t="shared" si="434"/>
        <v>0</v>
      </c>
      <c r="V108" s="502"/>
      <c r="W108" s="502"/>
      <c r="X108" s="502"/>
      <c r="Y108" s="502"/>
      <c r="Z108" s="502"/>
      <c r="AA108" s="502"/>
      <c r="AB108" s="496">
        <f>V108+W108-X108+Y108-Z108+AA108</f>
        <v>0</v>
      </c>
      <c r="AC108" s="502"/>
      <c r="AD108" s="502"/>
      <c r="AF108" s="502"/>
      <c r="AG108" s="502"/>
      <c r="AH108" s="502"/>
      <c r="AI108" s="502"/>
      <c r="AJ108" s="489">
        <f t="shared" si="435"/>
        <v>0</v>
      </c>
      <c r="AK108" s="502"/>
      <c r="AL108" s="502"/>
      <c r="AM108" s="502"/>
      <c r="AN108" s="502"/>
      <c r="AO108" s="502"/>
      <c r="AP108" s="502"/>
      <c r="AQ108" s="496">
        <f>AK108+AL108-AM108+AN108-AO108+AP108</f>
        <v>0</v>
      </c>
      <c r="AR108" s="502"/>
      <c r="AS108" s="502"/>
      <c r="AU108" s="502"/>
      <c r="AV108" s="502"/>
      <c r="AW108" s="502"/>
      <c r="AX108" s="502"/>
      <c r="AY108" s="489">
        <f t="shared" si="436"/>
        <v>0</v>
      </c>
      <c r="AZ108" s="502"/>
      <c r="BA108" s="502"/>
      <c r="BB108" s="502"/>
      <c r="BC108" s="502"/>
      <c r="BD108" s="502"/>
      <c r="BE108" s="502"/>
      <c r="BF108" s="496">
        <f>AZ108+BA108-BB108+BC108-BD108+BE108</f>
        <v>0</v>
      </c>
      <c r="BG108" s="502"/>
      <c r="BH108" s="502"/>
      <c r="BJ108" s="502"/>
      <c r="BK108" s="502"/>
      <c r="BL108" s="502"/>
      <c r="BM108" s="502"/>
      <c r="BN108" s="489">
        <f t="shared" si="437"/>
        <v>0</v>
      </c>
      <c r="BO108" s="502"/>
      <c r="BP108" s="502"/>
      <c r="BQ108" s="502"/>
      <c r="BR108" s="502"/>
      <c r="BS108" s="502"/>
      <c r="BT108" s="502"/>
      <c r="BU108" s="496">
        <f>BO108+BP108-BQ108+BR108-BS108+BT108</f>
        <v>0</v>
      </c>
      <c r="BV108" s="502"/>
      <c r="BW108" s="502"/>
      <c r="BY108" s="502"/>
      <c r="BZ108" s="502"/>
      <c r="CA108" s="502"/>
      <c r="CB108" s="502"/>
      <c r="CC108" s="489">
        <f t="shared" si="438"/>
        <v>0</v>
      </c>
      <c r="CD108" s="502"/>
      <c r="CE108" s="502"/>
      <c r="CF108" s="502"/>
      <c r="CG108" s="502"/>
      <c r="CH108" s="502"/>
      <c r="CI108" s="502"/>
      <c r="CJ108" s="496">
        <f>CD108+CE108-CF108+CG108-CH108+CI108</f>
        <v>0</v>
      </c>
      <c r="CK108" s="502"/>
      <c r="CL108" s="502"/>
      <c r="CN108" s="502"/>
      <c r="CO108" s="502"/>
      <c r="CP108" s="502"/>
      <c r="CQ108" s="502"/>
      <c r="CR108" s="489">
        <f t="shared" si="439"/>
        <v>0</v>
      </c>
      <c r="CS108" s="502"/>
      <c r="CT108" s="502"/>
      <c r="CU108" s="502"/>
      <c r="CV108" s="502"/>
      <c r="CW108" s="502"/>
      <c r="CX108" s="502"/>
      <c r="CY108" s="496">
        <f>CS108+CT108-CU108+CV108-CW108+CX108</f>
        <v>0</v>
      </c>
      <c r="CZ108" s="502"/>
      <c r="DA108" s="502"/>
      <c r="DC108" s="502"/>
      <c r="DD108" s="502"/>
      <c r="DE108" s="502"/>
      <c r="DF108" s="502"/>
      <c r="DG108" s="489">
        <f t="shared" si="440"/>
        <v>0</v>
      </c>
      <c r="DH108" s="502"/>
      <c r="DI108" s="502"/>
      <c r="DJ108" s="502"/>
      <c r="DK108" s="502"/>
      <c r="DL108" s="502"/>
      <c r="DM108" s="502"/>
      <c r="DN108" s="496">
        <f>DH108+DI108-DJ108+DK108-DL108+DM108</f>
        <v>0</v>
      </c>
      <c r="DO108" s="502"/>
      <c r="DP108" s="502"/>
      <c r="DQ108" s="502"/>
      <c r="DR108" s="502"/>
      <c r="DS108" s="502"/>
      <c r="DT108" s="489" t="e">
        <f>#REF!+DQ108-DR108+DS108</f>
        <v>#REF!</v>
      </c>
      <c r="DU108" s="502"/>
      <c r="DV108" s="502"/>
      <c r="DW108" s="502"/>
      <c r="DX108" s="502"/>
      <c r="DY108" s="502"/>
      <c r="DZ108" s="502"/>
      <c r="EA108" s="496">
        <f>DU108+DV108-DW108+DX108-DY108+DZ108</f>
        <v>0</v>
      </c>
      <c r="EB108" s="502"/>
      <c r="EC108" s="502"/>
      <c r="ED108" s="502"/>
      <c r="EE108" s="502"/>
      <c r="EF108" s="502"/>
      <c r="EG108" s="489" t="e">
        <f>#REF!+ED108-EE108+EF108</f>
        <v>#REF!</v>
      </c>
      <c r="EH108" s="502"/>
      <c r="EI108" s="502"/>
      <c r="EJ108" s="502"/>
      <c r="EK108" s="502"/>
      <c r="EL108" s="502"/>
      <c r="EM108" s="502"/>
      <c r="EN108" s="496">
        <f>EH108+EI108-EJ108+EK108-EL108+EM108</f>
        <v>0</v>
      </c>
      <c r="EO108" s="502"/>
      <c r="EP108" s="502"/>
    </row>
    <row r="109" spans="1:146" hidden="1" outlineLevel="1" x14ac:dyDescent="0.25">
      <c r="A109" s="499" t="s">
        <v>4</v>
      </c>
      <c r="B109" s="500" t="s">
        <v>323</v>
      </c>
      <c r="C109" s="501"/>
      <c r="D109" s="502"/>
      <c r="E109" s="502"/>
      <c r="F109" s="502"/>
      <c r="G109" s="489">
        <f t="shared" si="433"/>
        <v>0</v>
      </c>
      <c r="H109" s="502"/>
      <c r="I109" s="502"/>
      <c r="J109" s="502"/>
      <c r="K109" s="502"/>
      <c r="L109" s="502"/>
      <c r="M109" s="502"/>
      <c r="N109" s="496">
        <f>H109+I109-J109+K109-L109+M109</f>
        <v>0</v>
      </c>
      <c r="O109" s="502"/>
      <c r="P109" s="502"/>
      <c r="Q109" s="502"/>
      <c r="R109" s="502"/>
      <c r="S109" s="502"/>
      <c r="T109" s="502"/>
      <c r="U109" s="489">
        <f t="shared" si="434"/>
        <v>0</v>
      </c>
      <c r="V109" s="502"/>
      <c r="W109" s="502"/>
      <c r="X109" s="502"/>
      <c r="Y109" s="502"/>
      <c r="Z109" s="502"/>
      <c r="AA109" s="502"/>
      <c r="AB109" s="496">
        <f>V109+W109-X109+Y109-Z109+AA109</f>
        <v>0</v>
      </c>
      <c r="AC109" s="502"/>
      <c r="AD109" s="502"/>
      <c r="AF109" s="502"/>
      <c r="AG109" s="502"/>
      <c r="AH109" s="502"/>
      <c r="AI109" s="502"/>
      <c r="AJ109" s="489">
        <f t="shared" si="435"/>
        <v>0</v>
      </c>
      <c r="AK109" s="502"/>
      <c r="AL109" s="502"/>
      <c r="AM109" s="502"/>
      <c r="AN109" s="502"/>
      <c r="AO109" s="502"/>
      <c r="AP109" s="502"/>
      <c r="AQ109" s="496">
        <f>AK109+AL109-AM109+AN109-AO109+AP109</f>
        <v>0</v>
      </c>
      <c r="AR109" s="502"/>
      <c r="AS109" s="502"/>
      <c r="AU109" s="502"/>
      <c r="AV109" s="502"/>
      <c r="AW109" s="502"/>
      <c r="AX109" s="502"/>
      <c r="AY109" s="489">
        <f t="shared" si="436"/>
        <v>0</v>
      </c>
      <c r="AZ109" s="502"/>
      <c r="BA109" s="502"/>
      <c r="BB109" s="502"/>
      <c r="BC109" s="502"/>
      <c r="BD109" s="502"/>
      <c r="BE109" s="502"/>
      <c r="BF109" s="496">
        <f>AZ109+BA109-BB109+BC109-BD109+BE109</f>
        <v>0</v>
      </c>
      <c r="BG109" s="502"/>
      <c r="BH109" s="502"/>
      <c r="BJ109" s="502"/>
      <c r="BK109" s="502"/>
      <c r="BL109" s="502"/>
      <c r="BM109" s="502"/>
      <c r="BN109" s="489">
        <f t="shared" si="437"/>
        <v>0</v>
      </c>
      <c r="BO109" s="502"/>
      <c r="BP109" s="502"/>
      <c r="BQ109" s="502"/>
      <c r="BR109" s="502"/>
      <c r="BS109" s="502"/>
      <c r="BT109" s="502"/>
      <c r="BU109" s="496">
        <f>BO109+BP109-BQ109+BR109-BS109+BT109</f>
        <v>0</v>
      </c>
      <c r="BV109" s="502"/>
      <c r="BW109" s="502"/>
      <c r="BY109" s="502"/>
      <c r="BZ109" s="502"/>
      <c r="CA109" s="502"/>
      <c r="CB109" s="502"/>
      <c r="CC109" s="489">
        <f t="shared" si="438"/>
        <v>0</v>
      </c>
      <c r="CD109" s="502"/>
      <c r="CE109" s="502"/>
      <c r="CF109" s="502"/>
      <c r="CG109" s="502"/>
      <c r="CH109" s="502"/>
      <c r="CI109" s="502"/>
      <c r="CJ109" s="496">
        <f>CD109+CE109-CF109+CG109-CH109+CI109</f>
        <v>0</v>
      </c>
      <c r="CK109" s="502"/>
      <c r="CL109" s="502"/>
      <c r="CN109" s="502"/>
      <c r="CO109" s="502"/>
      <c r="CP109" s="502"/>
      <c r="CQ109" s="502"/>
      <c r="CR109" s="489">
        <f t="shared" si="439"/>
        <v>0</v>
      </c>
      <c r="CS109" s="502"/>
      <c r="CT109" s="502"/>
      <c r="CU109" s="502"/>
      <c r="CV109" s="502"/>
      <c r="CW109" s="502"/>
      <c r="CX109" s="502"/>
      <c r="CY109" s="496">
        <f>CS109+CT109-CU109+CV109-CW109+CX109</f>
        <v>0</v>
      </c>
      <c r="CZ109" s="502"/>
      <c r="DA109" s="502"/>
      <c r="DC109" s="502"/>
      <c r="DD109" s="502"/>
      <c r="DE109" s="502"/>
      <c r="DF109" s="502"/>
      <c r="DG109" s="489">
        <f t="shared" si="440"/>
        <v>0</v>
      </c>
      <c r="DH109" s="502"/>
      <c r="DI109" s="502"/>
      <c r="DJ109" s="502"/>
      <c r="DK109" s="502"/>
      <c r="DL109" s="502"/>
      <c r="DM109" s="502"/>
      <c r="DN109" s="496">
        <f>DH109+DI109-DJ109+DK109-DL109+DM109</f>
        <v>0</v>
      </c>
      <c r="DO109" s="502"/>
      <c r="DP109" s="502"/>
      <c r="DQ109" s="502"/>
      <c r="DR109" s="502"/>
      <c r="DS109" s="502"/>
      <c r="DT109" s="489" t="e">
        <f>#REF!+DQ109-DR109+DS109</f>
        <v>#REF!</v>
      </c>
      <c r="DU109" s="502"/>
      <c r="DV109" s="502"/>
      <c r="DW109" s="502"/>
      <c r="DX109" s="502"/>
      <c r="DY109" s="502"/>
      <c r="DZ109" s="502"/>
      <c r="EA109" s="496">
        <f>DU109+DV109-DW109+DX109-DY109+DZ109</f>
        <v>0</v>
      </c>
      <c r="EB109" s="502"/>
      <c r="EC109" s="502"/>
      <c r="ED109" s="502"/>
      <c r="EE109" s="502"/>
      <c r="EF109" s="502"/>
      <c r="EG109" s="489" t="e">
        <f>#REF!+ED109-EE109+EF109</f>
        <v>#REF!</v>
      </c>
      <c r="EH109" s="502"/>
      <c r="EI109" s="502"/>
      <c r="EJ109" s="502"/>
      <c r="EK109" s="502"/>
      <c r="EL109" s="502"/>
      <c r="EM109" s="502"/>
      <c r="EN109" s="496">
        <f>EH109+EI109-EJ109+EK109-EL109+EM109</f>
        <v>0</v>
      </c>
      <c r="EO109" s="502"/>
      <c r="EP109" s="502"/>
    </row>
    <row r="110" spans="1:146" hidden="1" outlineLevel="1" x14ac:dyDescent="0.25">
      <c r="A110" s="499" t="s">
        <v>11</v>
      </c>
      <c r="B110" s="500" t="s">
        <v>324</v>
      </c>
      <c r="C110" s="501"/>
      <c r="D110" s="502"/>
      <c r="E110" s="502"/>
      <c r="F110" s="502"/>
      <c r="G110" s="489">
        <f t="shared" si="433"/>
        <v>0</v>
      </c>
      <c r="H110" s="502"/>
      <c r="I110" s="502"/>
      <c r="J110" s="502"/>
      <c r="K110" s="502"/>
      <c r="L110" s="502"/>
      <c r="M110" s="502"/>
      <c r="N110" s="496">
        <f>H110+I110-J110+K110-L110+M110</f>
        <v>0</v>
      </c>
      <c r="O110" s="502"/>
      <c r="P110" s="502"/>
      <c r="Q110" s="502"/>
      <c r="R110" s="502"/>
      <c r="S110" s="502"/>
      <c r="T110" s="502"/>
      <c r="U110" s="489">
        <f t="shared" si="434"/>
        <v>0</v>
      </c>
      <c r="V110" s="502"/>
      <c r="W110" s="502"/>
      <c r="X110" s="502"/>
      <c r="Y110" s="502"/>
      <c r="Z110" s="502"/>
      <c r="AA110" s="502"/>
      <c r="AB110" s="496">
        <f>V110+W110-X110+Y110-Z110+AA110</f>
        <v>0</v>
      </c>
      <c r="AC110" s="502"/>
      <c r="AD110" s="502"/>
      <c r="AF110" s="502"/>
      <c r="AG110" s="502"/>
      <c r="AH110" s="502"/>
      <c r="AI110" s="502"/>
      <c r="AJ110" s="489">
        <f t="shared" si="435"/>
        <v>0</v>
      </c>
      <c r="AK110" s="502"/>
      <c r="AL110" s="502"/>
      <c r="AM110" s="502"/>
      <c r="AN110" s="502"/>
      <c r="AO110" s="502"/>
      <c r="AP110" s="502"/>
      <c r="AQ110" s="496">
        <f>AK110+AL110-AM110+AN110-AO110+AP110</f>
        <v>0</v>
      </c>
      <c r="AR110" s="502"/>
      <c r="AS110" s="502"/>
      <c r="AU110" s="502"/>
      <c r="AV110" s="502"/>
      <c r="AW110" s="502"/>
      <c r="AX110" s="502"/>
      <c r="AY110" s="489">
        <f t="shared" si="436"/>
        <v>0</v>
      </c>
      <c r="AZ110" s="502"/>
      <c r="BA110" s="502"/>
      <c r="BB110" s="502"/>
      <c r="BC110" s="502"/>
      <c r="BD110" s="502"/>
      <c r="BE110" s="502"/>
      <c r="BF110" s="496">
        <f>AZ110+BA110-BB110+BC110-BD110+BE110</f>
        <v>0</v>
      </c>
      <c r="BG110" s="502"/>
      <c r="BH110" s="502"/>
      <c r="BJ110" s="502"/>
      <c r="BK110" s="502"/>
      <c r="BL110" s="502"/>
      <c r="BM110" s="502"/>
      <c r="BN110" s="489">
        <f t="shared" si="437"/>
        <v>0</v>
      </c>
      <c r="BO110" s="502"/>
      <c r="BP110" s="502"/>
      <c r="BQ110" s="502"/>
      <c r="BR110" s="502"/>
      <c r="BS110" s="502"/>
      <c r="BT110" s="502"/>
      <c r="BU110" s="496">
        <f>BO110+BP110-BQ110+BR110-BS110+BT110</f>
        <v>0</v>
      </c>
      <c r="BV110" s="502"/>
      <c r="BW110" s="502"/>
      <c r="BY110" s="502"/>
      <c r="BZ110" s="502"/>
      <c r="CA110" s="502"/>
      <c r="CB110" s="502"/>
      <c r="CC110" s="489">
        <f t="shared" si="438"/>
        <v>0</v>
      </c>
      <c r="CD110" s="502"/>
      <c r="CE110" s="502"/>
      <c r="CF110" s="502"/>
      <c r="CG110" s="502"/>
      <c r="CH110" s="502"/>
      <c r="CI110" s="502"/>
      <c r="CJ110" s="496">
        <f>CD110+CE110-CF110+CG110-CH110+CI110</f>
        <v>0</v>
      </c>
      <c r="CK110" s="502"/>
      <c r="CL110" s="502"/>
      <c r="CN110" s="502"/>
      <c r="CO110" s="502"/>
      <c r="CP110" s="502"/>
      <c r="CQ110" s="502"/>
      <c r="CR110" s="489">
        <f t="shared" si="439"/>
        <v>0</v>
      </c>
      <c r="CS110" s="502"/>
      <c r="CT110" s="502"/>
      <c r="CU110" s="502"/>
      <c r="CV110" s="502"/>
      <c r="CW110" s="502"/>
      <c r="CX110" s="502"/>
      <c r="CY110" s="496">
        <f>CS110+CT110-CU110+CV110-CW110+CX110</f>
        <v>0</v>
      </c>
      <c r="CZ110" s="502"/>
      <c r="DA110" s="502"/>
      <c r="DC110" s="502"/>
      <c r="DD110" s="502"/>
      <c r="DE110" s="502"/>
      <c r="DF110" s="502"/>
      <c r="DG110" s="489">
        <f t="shared" si="440"/>
        <v>0</v>
      </c>
      <c r="DH110" s="502"/>
      <c r="DI110" s="502"/>
      <c r="DJ110" s="502"/>
      <c r="DK110" s="502"/>
      <c r="DL110" s="502"/>
      <c r="DM110" s="502"/>
      <c r="DN110" s="496">
        <f>DH110+DI110-DJ110+DK110-DL110+DM110</f>
        <v>0</v>
      </c>
      <c r="DO110" s="502"/>
      <c r="DP110" s="502"/>
      <c r="DQ110" s="502"/>
      <c r="DR110" s="502"/>
      <c r="DS110" s="502"/>
      <c r="DT110" s="489" t="e">
        <f>#REF!+DQ110-DR110+DS110</f>
        <v>#REF!</v>
      </c>
      <c r="DU110" s="502"/>
      <c r="DV110" s="502"/>
      <c r="DW110" s="502"/>
      <c r="DX110" s="502"/>
      <c r="DY110" s="502"/>
      <c r="DZ110" s="502"/>
      <c r="EA110" s="496">
        <f>DU110+DV110-DW110+DX110-DY110+DZ110</f>
        <v>0</v>
      </c>
      <c r="EB110" s="502"/>
      <c r="EC110" s="502"/>
      <c r="ED110" s="502"/>
      <c r="EE110" s="502"/>
      <c r="EF110" s="502"/>
      <c r="EG110" s="489" t="e">
        <f>#REF!+ED110-EE110+EF110</f>
        <v>#REF!</v>
      </c>
      <c r="EH110" s="502"/>
      <c r="EI110" s="502"/>
      <c r="EJ110" s="502"/>
      <c r="EK110" s="502"/>
      <c r="EL110" s="502"/>
      <c r="EM110" s="502"/>
      <c r="EN110" s="496">
        <f>EH110+EI110-EJ110+EK110-EL110+EM110</f>
        <v>0</v>
      </c>
      <c r="EO110" s="502"/>
      <c r="EP110" s="502"/>
    </row>
    <row r="111" spans="1:146" ht="30" hidden="1" outlineLevel="1" x14ac:dyDescent="0.25">
      <c r="A111" s="487" t="s">
        <v>243</v>
      </c>
      <c r="B111" s="488" t="s">
        <v>325</v>
      </c>
      <c r="C111" s="489">
        <f t="shared" ref="C111:AC111" si="441">SUM(C112:C117)</f>
        <v>0</v>
      </c>
      <c r="D111" s="489">
        <f t="shared" si="441"/>
        <v>0</v>
      </c>
      <c r="E111" s="489">
        <f t="shared" si="441"/>
        <v>0</v>
      </c>
      <c r="F111" s="489">
        <f t="shared" si="441"/>
        <v>0</v>
      </c>
      <c r="G111" s="489">
        <f t="shared" si="441"/>
        <v>0</v>
      </c>
      <c r="H111" s="489">
        <f t="shared" si="441"/>
        <v>0</v>
      </c>
      <c r="I111" s="489">
        <f t="shared" si="441"/>
        <v>0</v>
      </c>
      <c r="J111" s="489">
        <f t="shared" si="441"/>
        <v>0</v>
      </c>
      <c r="K111" s="489">
        <f t="shared" si="441"/>
        <v>0</v>
      </c>
      <c r="L111" s="489">
        <f t="shared" si="441"/>
        <v>0</v>
      </c>
      <c r="M111" s="489">
        <f t="shared" si="441"/>
        <v>0</v>
      </c>
      <c r="N111" s="489">
        <f t="shared" si="441"/>
        <v>0</v>
      </c>
      <c r="O111" s="489">
        <f t="shared" si="441"/>
        <v>0</v>
      </c>
      <c r="P111" s="489">
        <f t="shared" si="441"/>
        <v>0</v>
      </c>
      <c r="Q111" s="489">
        <f t="shared" si="441"/>
        <v>0</v>
      </c>
      <c r="R111" s="489">
        <f t="shared" si="441"/>
        <v>0</v>
      </c>
      <c r="S111" s="489">
        <f t="shared" si="441"/>
        <v>0</v>
      </c>
      <c r="T111" s="489">
        <f t="shared" si="441"/>
        <v>0</v>
      </c>
      <c r="U111" s="489">
        <f t="shared" si="441"/>
        <v>0</v>
      </c>
      <c r="V111" s="489">
        <f t="shared" si="441"/>
        <v>0</v>
      </c>
      <c r="W111" s="489">
        <f t="shared" si="441"/>
        <v>0</v>
      </c>
      <c r="X111" s="489">
        <f t="shared" si="441"/>
        <v>0</v>
      </c>
      <c r="Y111" s="489">
        <f t="shared" si="441"/>
        <v>0</v>
      </c>
      <c r="Z111" s="489">
        <f t="shared" si="441"/>
        <v>0</v>
      </c>
      <c r="AA111" s="489">
        <f t="shared" si="441"/>
        <v>0</v>
      </c>
      <c r="AB111" s="489">
        <f t="shared" si="441"/>
        <v>0</v>
      </c>
      <c r="AC111" s="489">
        <f t="shared" si="441"/>
        <v>0</v>
      </c>
      <c r="AD111" s="489">
        <f>SUM(AD112:AD117)</f>
        <v>0</v>
      </c>
      <c r="AF111" s="489">
        <f t="shared" ref="AF111:AR111" si="442">SUM(AF112:AF117)</f>
        <v>0</v>
      </c>
      <c r="AG111" s="489">
        <f t="shared" si="442"/>
        <v>0</v>
      </c>
      <c r="AH111" s="489">
        <f t="shared" si="442"/>
        <v>0</v>
      </c>
      <c r="AI111" s="489">
        <f t="shared" si="442"/>
        <v>0</v>
      </c>
      <c r="AJ111" s="489">
        <f t="shared" si="442"/>
        <v>0</v>
      </c>
      <c r="AK111" s="489">
        <f t="shared" si="442"/>
        <v>0</v>
      </c>
      <c r="AL111" s="489">
        <f t="shared" si="442"/>
        <v>0</v>
      </c>
      <c r="AM111" s="489">
        <f t="shared" si="442"/>
        <v>0</v>
      </c>
      <c r="AN111" s="489">
        <f t="shared" si="442"/>
        <v>0</v>
      </c>
      <c r="AO111" s="489">
        <f t="shared" si="442"/>
        <v>0</v>
      </c>
      <c r="AP111" s="489">
        <f t="shared" si="442"/>
        <v>0</v>
      </c>
      <c r="AQ111" s="489">
        <f t="shared" si="442"/>
        <v>0</v>
      </c>
      <c r="AR111" s="489">
        <f t="shared" si="442"/>
        <v>0</v>
      </c>
      <c r="AS111" s="489">
        <f>SUM(AS112:AS117)</f>
        <v>0</v>
      </c>
      <c r="AU111" s="489">
        <f t="shared" ref="AU111:BG111" si="443">SUM(AU112:AU117)</f>
        <v>0</v>
      </c>
      <c r="AV111" s="489">
        <f t="shared" si="443"/>
        <v>0</v>
      </c>
      <c r="AW111" s="489">
        <f t="shared" si="443"/>
        <v>0</v>
      </c>
      <c r="AX111" s="489">
        <f t="shared" si="443"/>
        <v>0</v>
      </c>
      <c r="AY111" s="489">
        <f t="shared" si="443"/>
        <v>0</v>
      </c>
      <c r="AZ111" s="489">
        <f t="shared" si="443"/>
        <v>0</v>
      </c>
      <c r="BA111" s="489">
        <f t="shared" si="443"/>
        <v>0</v>
      </c>
      <c r="BB111" s="489">
        <f t="shared" si="443"/>
        <v>0</v>
      </c>
      <c r="BC111" s="489">
        <f t="shared" si="443"/>
        <v>0</v>
      </c>
      <c r="BD111" s="489">
        <f t="shared" si="443"/>
        <v>0</v>
      </c>
      <c r="BE111" s="489">
        <f t="shared" si="443"/>
        <v>0</v>
      </c>
      <c r="BF111" s="489">
        <f t="shared" si="443"/>
        <v>0</v>
      </c>
      <c r="BG111" s="489">
        <f t="shared" si="443"/>
        <v>0</v>
      </c>
      <c r="BH111" s="489">
        <f>SUM(BH112:BH117)</f>
        <v>0</v>
      </c>
      <c r="BJ111" s="489">
        <f t="shared" ref="BJ111:BV111" si="444">SUM(BJ112:BJ117)</f>
        <v>0</v>
      </c>
      <c r="BK111" s="489">
        <f t="shared" si="444"/>
        <v>0</v>
      </c>
      <c r="BL111" s="489">
        <f t="shared" si="444"/>
        <v>0</v>
      </c>
      <c r="BM111" s="489">
        <f t="shared" si="444"/>
        <v>0</v>
      </c>
      <c r="BN111" s="489">
        <f t="shared" si="444"/>
        <v>0</v>
      </c>
      <c r="BO111" s="489">
        <f t="shared" si="444"/>
        <v>0</v>
      </c>
      <c r="BP111" s="489">
        <f t="shared" si="444"/>
        <v>0</v>
      </c>
      <c r="BQ111" s="489">
        <f t="shared" si="444"/>
        <v>0</v>
      </c>
      <c r="BR111" s="489">
        <f t="shared" si="444"/>
        <v>0</v>
      </c>
      <c r="BS111" s="489">
        <f t="shared" si="444"/>
        <v>0</v>
      </c>
      <c r="BT111" s="489">
        <f t="shared" si="444"/>
        <v>0</v>
      </c>
      <c r="BU111" s="489">
        <f t="shared" si="444"/>
        <v>0</v>
      </c>
      <c r="BV111" s="489">
        <f t="shared" si="444"/>
        <v>0</v>
      </c>
      <c r="BW111" s="489">
        <f>SUM(BW112:BW117)</f>
        <v>0</v>
      </c>
      <c r="BY111" s="489">
        <f t="shared" ref="BY111:CK111" si="445">SUM(BY112:BY117)</f>
        <v>0</v>
      </c>
      <c r="BZ111" s="489">
        <f t="shared" si="445"/>
        <v>0</v>
      </c>
      <c r="CA111" s="489">
        <f t="shared" si="445"/>
        <v>0</v>
      </c>
      <c r="CB111" s="489">
        <f t="shared" si="445"/>
        <v>0</v>
      </c>
      <c r="CC111" s="489">
        <f t="shared" si="445"/>
        <v>0</v>
      </c>
      <c r="CD111" s="489">
        <f t="shared" si="445"/>
        <v>0</v>
      </c>
      <c r="CE111" s="489">
        <f t="shared" si="445"/>
        <v>0</v>
      </c>
      <c r="CF111" s="489">
        <f t="shared" si="445"/>
        <v>0</v>
      </c>
      <c r="CG111" s="489">
        <f t="shared" si="445"/>
        <v>0</v>
      </c>
      <c r="CH111" s="489">
        <f t="shared" si="445"/>
        <v>0</v>
      </c>
      <c r="CI111" s="489">
        <f t="shared" si="445"/>
        <v>0</v>
      </c>
      <c r="CJ111" s="489">
        <f t="shared" si="445"/>
        <v>0</v>
      </c>
      <c r="CK111" s="489">
        <f t="shared" si="445"/>
        <v>0</v>
      </c>
      <c r="CL111" s="489">
        <f>SUM(CL112:CL117)</f>
        <v>0</v>
      </c>
      <c r="CN111" s="489">
        <f t="shared" ref="CN111:CZ111" si="446">SUM(CN112:CN117)</f>
        <v>0</v>
      </c>
      <c r="CO111" s="489">
        <f t="shared" si="446"/>
        <v>0</v>
      </c>
      <c r="CP111" s="489">
        <f t="shared" si="446"/>
        <v>0</v>
      </c>
      <c r="CQ111" s="489">
        <f t="shared" si="446"/>
        <v>0</v>
      </c>
      <c r="CR111" s="489">
        <f t="shared" si="446"/>
        <v>0</v>
      </c>
      <c r="CS111" s="489">
        <f t="shared" si="446"/>
        <v>0</v>
      </c>
      <c r="CT111" s="489">
        <f t="shared" si="446"/>
        <v>0</v>
      </c>
      <c r="CU111" s="489">
        <f t="shared" si="446"/>
        <v>0</v>
      </c>
      <c r="CV111" s="489">
        <f t="shared" si="446"/>
        <v>0</v>
      </c>
      <c r="CW111" s="489">
        <f t="shared" si="446"/>
        <v>0</v>
      </c>
      <c r="CX111" s="489">
        <f t="shared" si="446"/>
        <v>0</v>
      </c>
      <c r="CY111" s="489">
        <f t="shared" si="446"/>
        <v>0</v>
      </c>
      <c r="CZ111" s="489">
        <f t="shared" si="446"/>
        <v>0</v>
      </c>
      <c r="DA111" s="489">
        <f>SUM(DA112:DA117)</f>
        <v>0</v>
      </c>
      <c r="DC111" s="489">
        <f t="shared" ref="DC111:DO111" si="447">SUM(DC112:DC117)</f>
        <v>0</v>
      </c>
      <c r="DD111" s="489">
        <f t="shared" si="447"/>
        <v>0</v>
      </c>
      <c r="DE111" s="489">
        <f t="shared" si="447"/>
        <v>0</v>
      </c>
      <c r="DF111" s="489">
        <f t="shared" si="447"/>
        <v>0</v>
      </c>
      <c r="DG111" s="489">
        <f t="shared" si="447"/>
        <v>0</v>
      </c>
      <c r="DH111" s="489">
        <f t="shared" si="447"/>
        <v>0</v>
      </c>
      <c r="DI111" s="489">
        <f t="shared" si="447"/>
        <v>0</v>
      </c>
      <c r="DJ111" s="489">
        <f t="shared" si="447"/>
        <v>0</v>
      </c>
      <c r="DK111" s="489">
        <f t="shared" si="447"/>
        <v>0</v>
      </c>
      <c r="DL111" s="489">
        <f t="shared" si="447"/>
        <v>0</v>
      </c>
      <c r="DM111" s="489">
        <f t="shared" si="447"/>
        <v>0</v>
      </c>
      <c r="DN111" s="489">
        <f t="shared" si="447"/>
        <v>0</v>
      </c>
      <c r="DO111" s="489">
        <f t="shared" si="447"/>
        <v>0</v>
      </c>
      <c r="DP111" s="489">
        <f>SUM(DP112:DP117)</f>
        <v>0</v>
      </c>
      <c r="DQ111" s="489">
        <f t="shared" ref="DQ111:EB111" si="448">SUM(DQ112:DQ117)</f>
        <v>0</v>
      </c>
      <c r="DR111" s="489">
        <f t="shared" si="448"/>
        <v>0</v>
      </c>
      <c r="DS111" s="489">
        <f t="shared" si="448"/>
        <v>0</v>
      </c>
      <c r="DT111" s="489" t="e">
        <f t="shared" si="448"/>
        <v>#REF!</v>
      </c>
      <c r="DU111" s="489">
        <f t="shared" si="448"/>
        <v>0</v>
      </c>
      <c r="DV111" s="489">
        <f t="shared" si="448"/>
        <v>0</v>
      </c>
      <c r="DW111" s="489">
        <f t="shared" si="448"/>
        <v>0</v>
      </c>
      <c r="DX111" s="489">
        <f t="shared" si="448"/>
        <v>0</v>
      </c>
      <c r="DY111" s="489">
        <f t="shared" si="448"/>
        <v>0</v>
      </c>
      <c r="DZ111" s="489">
        <f t="shared" si="448"/>
        <v>0</v>
      </c>
      <c r="EA111" s="489">
        <f t="shared" si="448"/>
        <v>0</v>
      </c>
      <c r="EB111" s="489">
        <f t="shared" si="448"/>
        <v>0</v>
      </c>
      <c r="EC111" s="489">
        <f>SUM(EC112:EC117)</f>
        <v>0</v>
      </c>
      <c r="ED111" s="489">
        <f t="shared" ref="ED111:EO111" si="449">SUM(ED112:ED117)</f>
        <v>0</v>
      </c>
      <c r="EE111" s="489">
        <f t="shared" si="449"/>
        <v>0</v>
      </c>
      <c r="EF111" s="489">
        <f t="shared" si="449"/>
        <v>0</v>
      </c>
      <c r="EG111" s="489" t="e">
        <f t="shared" si="449"/>
        <v>#REF!</v>
      </c>
      <c r="EH111" s="489">
        <f t="shared" si="449"/>
        <v>0</v>
      </c>
      <c r="EI111" s="489">
        <f t="shared" si="449"/>
        <v>0</v>
      </c>
      <c r="EJ111" s="489">
        <f t="shared" si="449"/>
        <v>0</v>
      </c>
      <c r="EK111" s="489">
        <f t="shared" si="449"/>
        <v>0</v>
      </c>
      <c r="EL111" s="489">
        <f t="shared" si="449"/>
        <v>0</v>
      </c>
      <c r="EM111" s="489">
        <f t="shared" si="449"/>
        <v>0</v>
      </c>
      <c r="EN111" s="489">
        <f t="shared" si="449"/>
        <v>0</v>
      </c>
      <c r="EO111" s="489">
        <f t="shared" si="449"/>
        <v>0</v>
      </c>
      <c r="EP111" s="489">
        <f>SUM(EP112:EP117)</f>
        <v>0</v>
      </c>
    </row>
    <row r="112" spans="1:146" hidden="1" outlineLevel="1" x14ac:dyDescent="0.25">
      <c r="A112" s="499" t="s">
        <v>2</v>
      </c>
      <c r="B112" s="500" t="s">
        <v>326</v>
      </c>
      <c r="C112" s="501"/>
      <c r="D112" s="502"/>
      <c r="E112" s="502"/>
      <c r="F112" s="502"/>
      <c r="G112" s="489">
        <f t="shared" ref="G112:G117" si="450">C112+D112-E112+F112</f>
        <v>0</v>
      </c>
      <c r="H112" s="502"/>
      <c r="I112" s="502"/>
      <c r="J112" s="502"/>
      <c r="K112" s="502"/>
      <c r="L112" s="502"/>
      <c r="M112" s="502"/>
      <c r="N112" s="496">
        <f t="shared" ref="N112:N117" si="451">H112+I112-J112+K112-L112+M112</f>
        <v>0</v>
      </c>
      <c r="O112" s="502"/>
      <c r="P112" s="502"/>
      <c r="Q112" s="502"/>
      <c r="R112" s="502"/>
      <c r="S112" s="502"/>
      <c r="T112" s="502"/>
      <c r="U112" s="489">
        <f t="shared" ref="U112:U117" si="452">Q112+R112-S112+T112</f>
        <v>0</v>
      </c>
      <c r="V112" s="502"/>
      <c r="W112" s="502"/>
      <c r="X112" s="502"/>
      <c r="Y112" s="502"/>
      <c r="Z112" s="502"/>
      <c r="AA112" s="502"/>
      <c r="AB112" s="496">
        <f t="shared" ref="AB112:AB117" si="453">V112+W112-X112+Y112-Z112+AA112</f>
        <v>0</v>
      </c>
      <c r="AC112" s="502"/>
      <c r="AD112" s="502"/>
      <c r="AF112" s="502"/>
      <c r="AG112" s="502"/>
      <c r="AH112" s="502"/>
      <c r="AI112" s="502"/>
      <c r="AJ112" s="489">
        <f t="shared" ref="AJ112:AJ117" si="454">AF112+AG112-AH112+AI112</f>
        <v>0</v>
      </c>
      <c r="AK112" s="502"/>
      <c r="AL112" s="502"/>
      <c r="AM112" s="502"/>
      <c r="AN112" s="502"/>
      <c r="AO112" s="502"/>
      <c r="AP112" s="502"/>
      <c r="AQ112" s="496">
        <f t="shared" ref="AQ112:AQ117" si="455">AK112+AL112-AM112+AN112-AO112+AP112</f>
        <v>0</v>
      </c>
      <c r="AR112" s="502"/>
      <c r="AS112" s="502"/>
      <c r="AU112" s="502"/>
      <c r="AV112" s="502"/>
      <c r="AW112" s="502"/>
      <c r="AX112" s="502"/>
      <c r="AY112" s="489">
        <f t="shared" ref="AY112:AY117" si="456">AU112+AV112-AW112+AX112</f>
        <v>0</v>
      </c>
      <c r="AZ112" s="502"/>
      <c r="BA112" s="502"/>
      <c r="BB112" s="502"/>
      <c r="BC112" s="502"/>
      <c r="BD112" s="502"/>
      <c r="BE112" s="502"/>
      <c r="BF112" s="496">
        <f t="shared" ref="BF112:BF117" si="457">AZ112+BA112-BB112+BC112-BD112+BE112</f>
        <v>0</v>
      </c>
      <c r="BG112" s="502"/>
      <c r="BH112" s="502"/>
      <c r="BJ112" s="502"/>
      <c r="BK112" s="502"/>
      <c r="BL112" s="502"/>
      <c r="BM112" s="502"/>
      <c r="BN112" s="489">
        <f t="shared" ref="BN112:BN117" si="458">BJ112+BK112-BL112+BM112</f>
        <v>0</v>
      </c>
      <c r="BO112" s="502"/>
      <c r="BP112" s="502"/>
      <c r="BQ112" s="502"/>
      <c r="BR112" s="502"/>
      <c r="BS112" s="502"/>
      <c r="BT112" s="502"/>
      <c r="BU112" s="496">
        <f t="shared" ref="BU112:BU117" si="459">BO112+BP112-BQ112+BR112-BS112+BT112</f>
        <v>0</v>
      </c>
      <c r="BV112" s="502"/>
      <c r="BW112" s="502"/>
      <c r="BY112" s="502"/>
      <c r="BZ112" s="502"/>
      <c r="CA112" s="502"/>
      <c r="CB112" s="502"/>
      <c r="CC112" s="489">
        <f t="shared" ref="CC112:CC117" si="460">BY112+BZ112-CA112+CB112</f>
        <v>0</v>
      </c>
      <c r="CD112" s="502"/>
      <c r="CE112" s="502"/>
      <c r="CF112" s="502"/>
      <c r="CG112" s="502"/>
      <c r="CH112" s="502"/>
      <c r="CI112" s="502"/>
      <c r="CJ112" s="496">
        <f t="shared" ref="CJ112:CJ117" si="461">CD112+CE112-CF112+CG112-CH112+CI112</f>
        <v>0</v>
      </c>
      <c r="CK112" s="502"/>
      <c r="CL112" s="502"/>
      <c r="CN112" s="502"/>
      <c r="CO112" s="502"/>
      <c r="CP112" s="502"/>
      <c r="CQ112" s="502"/>
      <c r="CR112" s="489">
        <f t="shared" ref="CR112:CR117" si="462">CN112+CO112-CP112+CQ112</f>
        <v>0</v>
      </c>
      <c r="CS112" s="502"/>
      <c r="CT112" s="502"/>
      <c r="CU112" s="502"/>
      <c r="CV112" s="502"/>
      <c r="CW112" s="502"/>
      <c r="CX112" s="502"/>
      <c r="CY112" s="496">
        <f t="shared" ref="CY112:CY117" si="463">CS112+CT112-CU112+CV112-CW112+CX112</f>
        <v>0</v>
      </c>
      <c r="CZ112" s="502"/>
      <c r="DA112" s="502"/>
      <c r="DC112" s="502"/>
      <c r="DD112" s="502"/>
      <c r="DE112" s="502"/>
      <c r="DF112" s="502"/>
      <c r="DG112" s="489">
        <f t="shared" ref="DG112:DG117" si="464">DC112+DD112-DE112+DF112</f>
        <v>0</v>
      </c>
      <c r="DH112" s="502"/>
      <c r="DI112" s="502"/>
      <c r="DJ112" s="502"/>
      <c r="DK112" s="502"/>
      <c r="DL112" s="502"/>
      <c r="DM112" s="502"/>
      <c r="DN112" s="496">
        <f t="shared" ref="DN112:DN117" si="465">DH112+DI112-DJ112+DK112-DL112+DM112</f>
        <v>0</v>
      </c>
      <c r="DO112" s="502"/>
      <c r="DP112" s="502"/>
      <c r="DQ112" s="502"/>
      <c r="DR112" s="502"/>
      <c r="DS112" s="502"/>
      <c r="DT112" s="489" t="e">
        <f>#REF!+DQ112-DR112+DS112</f>
        <v>#REF!</v>
      </c>
      <c r="DU112" s="502"/>
      <c r="DV112" s="502"/>
      <c r="DW112" s="502"/>
      <c r="DX112" s="502"/>
      <c r="DY112" s="502"/>
      <c r="DZ112" s="502"/>
      <c r="EA112" s="496">
        <f t="shared" ref="EA112:EA117" si="466">DU112+DV112-DW112+DX112-DY112+DZ112</f>
        <v>0</v>
      </c>
      <c r="EB112" s="502"/>
      <c r="EC112" s="502"/>
      <c r="ED112" s="502"/>
      <c r="EE112" s="502"/>
      <c r="EF112" s="502"/>
      <c r="EG112" s="489" t="e">
        <f>#REF!+ED112-EE112+EF112</f>
        <v>#REF!</v>
      </c>
      <c r="EH112" s="502"/>
      <c r="EI112" s="502"/>
      <c r="EJ112" s="502"/>
      <c r="EK112" s="502"/>
      <c r="EL112" s="502"/>
      <c r="EM112" s="502"/>
      <c r="EN112" s="496">
        <f t="shared" ref="EN112:EN117" si="467">EH112+EI112-EJ112+EK112-EL112+EM112</f>
        <v>0</v>
      </c>
      <c r="EO112" s="502"/>
      <c r="EP112" s="502"/>
    </row>
    <row r="113" spans="1:146" hidden="1" outlineLevel="1" x14ac:dyDescent="0.25">
      <c r="A113" s="499" t="s">
        <v>3</v>
      </c>
      <c r="B113" s="500" t="s">
        <v>327</v>
      </c>
      <c r="C113" s="501"/>
      <c r="D113" s="502"/>
      <c r="E113" s="502"/>
      <c r="F113" s="502"/>
      <c r="G113" s="489">
        <f t="shared" si="450"/>
        <v>0</v>
      </c>
      <c r="H113" s="502"/>
      <c r="I113" s="502"/>
      <c r="J113" s="502"/>
      <c r="K113" s="502"/>
      <c r="L113" s="502"/>
      <c r="M113" s="502"/>
      <c r="N113" s="496">
        <f t="shared" si="451"/>
        <v>0</v>
      </c>
      <c r="O113" s="502"/>
      <c r="P113" s="502"/>
      <c r="Q113" s="502"/>
      <c r="R113" s="502"/>
      <c r="S113" s="502"/>
      <c r="T113" s="502"/>
      <c r="U113" s="489">
        <f t="shared" si="452"/>
        <v>0</v>
      </c>
      <c r="V113" s="502"/>
      <c r="W113" s="502"/>
      <c r="X113" s="502"/>
      <c r="Y113" s="502"/>
      <c r="Z113" s="502"/>
      <c r="AA113" s="502"/>
      <c r="AB113" s="496">
        <f t="shared" si="453"/>
        <v>0</v>
      </c>
      <c r="AC113" s="502"/>
      <c r="AD113" s="502"/>
      <c r="AF113" s="502"/>
      <c r="AG113" s="502"/>
      <c r="AH113" s="502"/>
      <c r="AI113" s="502"/>
      <c r="AJ113" s="489">
        <f t="shared" si="454"/>
        <v>0</v>
      </c>
      <c r="AK113" s="502"/>
      <c r="AL113" s="502"/>
      <c r="AM113" s="502"/>
      <c r="AN113" s="502"/>
      <c r="AO113" s="502"/>
      <c r="AP113" s="502"/>
      <c r="AQ113" s="496">
        <f t="shared" si="455"/>
        <v>0</v>
      </c>
      <c r="AR113" s="502"/>
      <c r="AS113" s="502"/>
      <c r="AU113" s="502"/>
      <c r="AV113" s="502"/>
      <c r="AW113" s="502"/>
      <c r="AX113" s="502"/>
      <c r="AY113" s="489">
        <f t="shared" si="456"/>
        <v>0</v>
      </c>
      <c r="AZ113" s="502"/>
      <c r="BA113" s="502"/>
      <c r="BB113" s="502"/>
      <c r="BC113" s="502"/>
      <c r="BD113" s="502"/>
      <c r="BE113" s="502"/>
      <c r="BF113" s="496">
        <f t="shared" si="457"/>
        <v>0</v>
      </c>
      <c r="BG113" s="502"/>
      <c r="BH113" s="502"/>
      <c r="BJ113" s="502"/>
      <c r="BK113" s="502"/>
      <c r="BL113" s="502"/>
      <c r="BM113" s="502"/>
      <c r="BN113" s="489">
        <f t="shared" si="458"/>
        <v>0</v>
      </c>
      <c r="BO113" s="502"/>
      <c r="BP113" s="502"/>
      <c r="BQ113" s="502"/>
      <c r="BR113" s="502"/>
      <c r="BS113" s="502"/>
      <c r="BT113" s="502"/>
      <c r="BU113" s="496">
        <f t="shared" si="459"/>
        <v>0</v>
      </c>
      <c r="BV113" s="502"/>
      <c r="BW113" s="502"/>
      <c r="BY113" s="502"/>
      <c r="BZ113" s="502"/>
      <c r="CA113" s="502"/>
      <c r="CB113" s="502"/>
      <c r="CC113" s="489">
        <f t="shared" si="460"/>
        <v>0</v>
      </c>
      <c r="CD113" s="502"/>
      <c r="CE113" s="502"/>
      <c r="CF113" s="502"/>
      <c r="CG113" s="502"/>
      <c r="CH113" s="502"/>
      <c r="CI113" s="502"/>
      <c r="CJ113" s="496">
        <f t="shared" si="461"/>
        <v>0</v>
      </c>
      <c r="CK113" s="502"/>
      <c r="CL113" s="502"/>
      <c r="CN113" s="502"/>
      <c r="CO113" s="502"/>
      <c r="CP113" s="502"/>
      <c r="CQ113" s="502"/>
      <c r="CR113" s="489">
        <f t="shared" si="462"/>
        <v>0</v>
      </c>
      <c r="CS113" s="502"/>
      <c r="CT113" s="502"/>
      <c r="CU113" s="502"/>
      <c r="CV113" s="502"/>
      <c r="CW113" s="502"/>
      <c r="CX113" s="502"/>
      <c r="CY113" s="496">
        <f t="shared" si="463"/>
        <v>0</v>
      </c>
      <c r="CZ113" s="502"/>
      <c r="DA113" s="502"/>
      <c r="DC113" s="502"/>
      <c r="DD113" s="502"/>
      <c r="DE113" s="502"/>
      <c r="DF113" s="502"/>
      <c r="DG113" s="489">
        <f t="shared" si="464"/>
        <v>0</v>
      </c>
      <c r="DH113" s="502"/>
      <c r="DI113" s="502"/>
      <c r="DJ113" s="502"/>
      <c r="DK113" s="502"/>
      <c r="DL113" s="502"/>
      <c r="DM113" s="502"/>
      <c r="DN113" s="496">
        <f t="shared" si="465"/>
        <v>0</v>
      </c>
      <c r="DO113" s="502"/>
      <c r="DP113" s="502"/>
      <c r="DQ113" s="502"/>
      <c r="DR113" s="502"/>
      <c r="DS113" s="502"/>
      <c r="DT113" s="489" t="e">
        <f>#REF!+DQ113-DR113+DS113</f>
        <v>#REF!</v>
      </c>
      <c r="DU113" s="502"/>
      <c r="DV113" s="502"/>
      <c r="DW113" s="502"/>
      <c r="DX113" s="502"/>
      <c r="DY113" s="502"/>
      <c r="DZ113" s="502"/>
      <c r="EA113" s="496">
        <f t="shared" si="466"/>
        <v>0</v>
      </c>
      <c r="EB113" s="502"/>
      <c r="EC113" s="502"/>
      <c r="ED113" s="502"/>
      <c r="EE113" s="502"/>
      <c r="EF113" s="502"/>
      <c r="EG113" s="489" t="e">
        <f>#REF!+ED113-EE113+EF113</f>
        <v>#REF!</v>
      </c>
      <c r="EH113" s="502"/>
      <c r="EI113" s="502"/>
      <c r="EJ113" s="502"/>
      <c r="EK113" s="502"/>
      <c r="EL113" s="502"/>
      <c r="EM113" s="502"/>
      <c r="EN113" s="496">
        <f t="shared" si="467"/>
        <v>0</v>
      </c>
      <c r="EO113" s="502"/>
      <c r="EP113" s="502"/>
    </row>
    <row r="114" spans="1:146" hidden="1" outlineLevel="1" x14ac:dyDescent="0.25">
      <c r="A114" s="499" t="s">
        <v>4</v>
      </c>
      <c r="B114" s="500" t="s">
        <v>328</v>
      </c>
      <c r="C114" s="501"/>
      <c r="D114" s="502"/>
      <c r="E114" s="502"/>
      <c r="F114" s="502"/>
      <c r="G114" s="489">
        <f t="shared" si="450"/>
        <v>0</v>
      </c>
      <c r="H114" s="502"/>
      <c r="I114" s="502"/>
      <c r="J114" s="502"/>
      <c r="K114" s="502"/>
      <c r="L114" s="502"/>
      <c r="M114" s="502"/>
      <c r="N114" s="496">
        <f t="shared" si="451"/>
        <v>0</v>
      </c>
      <c r="O114" s="502"/>
      <c r="P114" s="502"/>
      <c r="Q114" s="502"/>
      <c r="R114" s="502"/>
      <c r="S114" s="502"/>
      <c r="T114" s="502"/>
      <c r="U114" s="489">
        <f t="shared" si="452"/>
        <v>0</v>
      </c>
      <c r="V114" s="502"/>
      <c r="W114" s="502"/>
      <c r="X114" s="502"/>
      <c r="Y114" s="502"/>
      <c r="Z114" s="502"/>
      <c r="AA114" s="502"/>
      <c r="AB114" s="496">
        <f t="shared" si="453"/>
        <v>0</v>
      </c>
      <c r="AC114" s="502"/>
      <c r="AD114" s="502"/>
      <c r="AF114" s="502"/>
      <c r="AG114" s="502"/>
      <c r="AH114" s="502"/>
      <c r="AI114" s="502"/>
      <c r="AJ114" s="489">
        <f t="shared" si="454"/>
        <v>0</v>
      </c>
      <c r="AK114" s="502"/>
      <c r="AL114" s="502"/>
      <c r="AM114" s="502"/>
      <c r="AN114" s="502"/>
      <c r="AO114" s="502"/>
      <c r="AP114" s="502"/>
      <c r="AQ114" s="496">
        <f t="shared" si="455"/>
        <v>0</v>
      </c>
      <c r="AR114" s="502"/>
      <c r="AS114" s="502"/>
      <c r="AU114" s="502"/>
      <c r="AV114" s="502"/>
      <c r="AW114" s="502"/>
      <c r="AX114" s="502"/>
      <c r="AY114" s="489">
        <f t="shared" si="456"/>
        <v>0</v>
      </c>
      <c r="AZ114" s="502"/>
      <c r="BA114" s="502"/>
      <c r="BB114" s="502"/>
      <c r="BC114" s="502"/>
      <c r="BD114" s="502"/>
      <c r="BE114" s="502"/>
      <c r="BF114" s="496">
        <f t="shared" si="457"/>
        <v>0</v>
      </c>
      <c r="BG114" s="502"/>
      <c r="BH114" s="502"/>
      <c r="BJ114" s="502"/>
      <c r="BK114" s="502"/>
      <c r="BL114" s="502"/>
      <c r="BM114" s="502"/>
      <c r="BN114" s="489">
        <f t="shared" si="458"/>
        <v>0</v>
      </c>
      <c r="BO114" s="502"/>
      <c r="BP114" s="502"/>
      <c r="BQ114" s="502"/>
      <c r="BR114" s="502"/>
      <c r="BS114" s="502"/>
      <c r="BT114" s="502"/>
      <c r="BU114" s="496">
        <f t="shared" si="459"/>
        <v>0</v>
      </c>
      <c r="BV114" s="502"/>
      <c r="BW114" s="502"/>
      <c r="BY114" s="502"/>
      <c r="BZ114" s="502"/>
      <c r="CA114" s="502"/>
      <c r="CB114" s="502"/>
      <c r="CC114" s="489">
        <f t="shared" si="460"/>
        <v>0</v>
      </c>
      <c r="CD114" s="502"/>
      <c r="CE114" s="502"/>
      <c r="CF114" s="502"/>
      <c r="CG114" s="502"/>
      <c r="CH114" s="502"/>
      <c r="CI114" s="502"/>
      <c r="CJ114" s="496">
        <f t="shared" si="461"/>
        <v>0</v>
      </c>
      <c r="CK114" s="502"/>
      <c r="CL114" s="502"/>
      <c r="CN114" s="502"/>
      <c r="CO114" s="502"/>
      <c r="CP114" s="502"/>
      <c r="CQ114" s="502"/>
      <c r="CR114" s="489">
        <f t="shared" si="462"/>
        <v>0</v>
      </c>
      <c r="CS114" s="502"/>
      <c r="CT114" s="502"/>
      <c r="CU114" s="502"/>
      <c r="CV114" s="502"/>
      <c r="CW114" s="502"/>
      <c r="CX114" s="502"/>
      <c r="CY114" s="496">
        <f t="shared" si="463"/>
        <v>0</v>
      </c>
      <c r="CZ114" s="502"/>
      <c r="DA114" s="502"/>
      <c r="DC114" s="502"/>
      <c r="DD114" s="502"/>
      <c r="DE114" s="502"/>
      <c r="DF114" s="502"/>
      <c r="DG114" s="489">
        <f t="shared" si="464"/>
        <v>0</v>
      </c>
      <c r="DH114" s="502"/>
      <c r="DI114" s="502"/>
      <c r="DJ114" s="502"/>
      <c r="DK114" s="502"/>
      <c r="DL114" s="502"/>
      <c r="DM114" s="502"/>
      <c r="DN114" s="496">
        <f t="shared" si="465"/>
        <v>0</v>
      </c>
      <c r="DO114" s="502"/>
      <c r="DP114" s="502"/>
      <c r="DQ114" s="502"/>
      <c r="DR114" s="502"/>
      <c r="DS114" s="502"/>
      <c r="DT114" s="489" t="e">
        <f>#REF!+DQ114-DR114+DS114</f>
        <v>#REF!</v>
      </c>
      <c r="DU114" s="502"/>
      <c r="DV114" s="502"/>
      <c r="DW114" s="502"/>
      <c r="DX114" s="502"/>
      <c r="DY114" s="502"/>
      <c r="DZ114" s="502"/>
      <c r="EA114" s="496">
        <f t="shared" si="466"/>
        <v>0</v>
      </c>
      <c r="EB114" s="502"/>
      <c r="EC114" s="502"/>
      <c r="ED114" s="502"/>
      <c r="EE114" s="502"/>
      <c r="EF114" s="502"/>
      <c r="EG114" s="489" t="e">
        <f>#REF!+ED114-EE114+EF114</f>
        <v>#REF!</v>
      </c>
      <c r="EH114" s="502"/>
      <c r="EI114" s="502"/>
      <c r="EJ114" s="502"/>
      <c r="EK114" s="502"/>
      <c r="EL114" s="502"/>
      <c r="EM114" s="502"/>
      <c r="EN114" s="496">
        <f t="shared" si="467"/>
        <v>0</v>
      </c>
      <c r="EO114" s="502"/>
      <c r="EP114" s="502"/>
    </row>
    <row r="115" spans="1:146" ht="30" hidden="1" outlineLevel="1" x14ac:dyDescent="0.25">
      <c r="A115" s="499" t="s">
        <v>11</v>
      </c>
      <c r="B115" s="500" t="s">
        <v>329</v>
      </c>
      <c r="C115" s="501"/>
      <c r="D115" s="502"/>
      <c r="E115" s="502"/>
      <c r="F115" s="502"/>
      <c r="G115" s="489">
        <f t="shared" si="450"/>
        <v>0</v>
      </c>
      <c r="H115" s="502"/>
      <c r="I115" s="502"/>
      <c r="J115" s="502"/>
      <c r="K115" s="502"/>
      <c r="L115" s="502"/>
      <c r="M115" s="502"/>
      <c r="N115" s="496">
        <f t="shared" si="451"/>
        <v>0</v>
      </c>
      <c r="O115" s="502"/>
      <c r="P115" s="502"/>
      <c r="Q115" s="502"/>
      <c r="R115" s="502"/>
      <c r="S115" s="502"/>
      <c r="T115" s="502"/>
      <c r="U115" s="489">
        <f t="shared" si="452"/>
        <v>0</v>
      </c>
      <c r="V115" s="502"/>
      <c r="W115" s="502"/>
      <c r="X115" s="502"/>
      <c r="Y115" s="502"/>
      <c r="Z115" s="502"/>
      <c r="AA115" s="502"/>
      <c r="AB115" s="496">
        <f t="shared" si="453"/>
        <v>0</v>
      </c>
      <c r="AC115" s="502"/>
      <c r="AD115" s="502"/>
      <c r="AF115" s="502"/>
      <c r="AG115" s="502"/>
      <c r="AH115" s="502"/>
      <c r="AI115" s="502"/>
      <c r="AJ115" s="489">
        <f t="shared" si="454"/>
        <v>0</v>
      </c>
      <c r="AK115" s="502"/>
      <c r="AL115" s="502"/>
      <c r="AM115" s="502"/>
      <c r="AN115" s="502"/>
      <c r="AO115" s="502"/>
      <c r="AP115" s="502"/>
      <c r="AQ115" s="496">
        <f t="shared" si="455"/>
        <v>0</v>
      </c>
      <c r="AR115" s="502"/>
      <c r="AS115" s="502"/>
      <c r="AU115" s="502"/>
      <c r="AV115" s="502"/>
      <c r="AW115" s="502"/>
      <c r="AX115" s="502"/>
      <c r="AY115" s="489">
        <f t="shared" si="456"/>
        <v>0</v>
      </c>
      <c r="AZ115" s="502"/>
      <c r="BA115" s="502"/>
      <c r="BB115" s="502"/>
      <c r="BC115" s="502"/>
      <c r="BD115" s="502"/>
      <c r="BE115" s="502"/>
      <c r="BF115" s="496">
        <f t="shared" si="457"/>
        <v>0</v>
      </c>
      <c r="BG115" s="502"/>
      <c r="BH115" s="502"/>
      <c r="BJ115" s="502"/>
      <c r="BK115" s="502"/>
      <c r="BL115" s="502"/>
      <c r="BM115" s="502"/>
      <c r="BN115" s="489">
        <f t="shared" si="458"/>
        <v>0</v>
      </c>
      <c r="BO115" s="502"/>
      <c r="BP115" s="502"/>
      <c r="BQ115" s="502"/>
      <c r="BR115" s="502"/>
      <c r="BS115" s="502"/>
      <c r="BT115" s="502"/>
      <c r="BU115" s="496">
        <f t="shared" si="459"/>
        <v>0</v>
      </c>
      <c r="BV115" s="502"/>
      <c r="BW115" s="502"/>
      <c r="BY115" s="502"/>
      <c r="BZ115" s="502"/>
      <c r="CA115" s="502"/>
      <c r="CB115" s="502"/>
      <c r="CC115" s="489">
        <f t="shared" si="460"/>
        <v>0</v>
      </c>
      <c r="CD115" s="502"/>
      <c r="CE115" s="502"/>
      <c r="CF115" s="502"/>
      <c r="CG115" s="502"/>
      <c r="CH115" s="502"/>
      <c r="CI115" s="502"/>
      <c r="CJ115" s="496">
        <f t="shared" si="461"/>
        <v>0</v>
      </c>
      <c r="CK115" s="502"/>
      <c r="CL115" s="502"/>
      <c r="CN115" s="502"/>
      <c r="CO115" s="502"/>
      <c r="CP115" s="502"/>
      <c r="CQ115" s="502"/>
      <c r="CR115" s="489">
        <f t="shared" si="462"/>
        <v>0</v>
      </c>
      <c r="CS115" s="502"/>
      <c r="CT115" s="502"/>
      <c r="CU115" s="502"/>
      <c r="CV115" s="502"/>
      <c r="CW115" s="502"/>
      <c r="CX115" s="502"/>
      <c r="CY115" s="496">
        <f t="shared" si="463"/>
        <v>0</v>
      </c>
      <c r="CZ115" s="502"/>
      <c r="DA115" s="502"/>
      <c r="DC115" s="502"/>
      <c r="DD115" s="502"/>
      <c r="DE115" s="502"/>
      <c r="DF115" s="502"/>
      <c r="DG115" s="489">
        <f t="shared" si="464"/>
        <v>0</v>
      </c>
      <c r="DH115" s="502"/>
      <c r="DI115" s="502"/>
      <c r="DJ115" s="502"/>
      <c r="DK115" s="502"/>
      <c r="DL115" s="502"/>
      <c r="DM115" s="502"/>
      <c r="DN115" s="496">
        <f t="shared" si="465"/>
        <v>0</v>
      </c>
      <c r="DO115" s="502"/>
      <c r="DP115" s="502"/>
      <c r="DQ115" s="502"/>
      <c r="DR115" s="502"/>
      <c r="DS115" s="502"/>
      <c r="DT115" s="489" t="e">
        <f>#REF!+DQ115-DR115+DS115</f>
        <v>#REF!</v>
      </c>
      <c r="DU115" s="502"/>
      <c r="DV115" s="502"/>
      <c r="DW115" s="502"/>
      <c r="DX115" s="502"/>
      <c r="DY115" s="502"/>
      <c r="DZ115" s="502"/>
      <c r="EA115" s="496">
        <f t="shared" si="466"/>
        <v>0</v>
      </c>
      <c r="EB115" s="502"/>
      <c r="EC115" s="502"/>
      <c r="ED115" s="502"/>
      <c r="EE115" s="502"/>
      <c r="EF115" s="502"/>
      <c r="EG115" s="489" t="e">
        <f>#REF!+ED115-EE115+EF115</f>
        <v>#REF!</v>
      </c>
      <c r="EH115" s="502"/>
      <c r="EI115" s="502"/>
      <c r="EJ115" s="502"/>
      <c r="EK115" s="502"/>
      <c r="EL115" s="502"/>
      <c r="EM115" s="502"/>
      <c r="EN115" s="496">
        <f t="shared" si="467"/>
        <v>0</v>
      </c>
      <c r="EO115" s="502"/>
      <c r="EP115" s="502"/>
    </row>
    <row r="116" spans="1:146" hidden="1" outlineLevel="1" x14ac:dyDescent="0.25">
      <c r="A116" s="499" t="s">
        <v>5</v>
      </c>
      <c r="B116" s="500" t="s">
        <v>330</v>
      </c>
      <c r="C116" s="501"/>
      <c r="D116" s="502"/>
      <c r="E116" s="502"/>
      <c r="F116" s="502"/>
      <c r="G116" s="489">
        <f t="shared" si="450"/>
        <v>0</v>
      </c>
      <c r="H116" s="502"/>
      <c r="I116" s="502"/>
      <c r="J116" s="502"/>
      <c r="K116" s="502"/>
      <c r="L116" s="502"/>
      <c r="M116" s="502"/>
      <c r="N116" s="496">
        <f t="shared" si="451"/>
        <v>0</v>
      </c>
      <c r="O116" s="502"/>
      <c r="P116" s="502"/>
      <c r="Q116" s="502"/>
      <c r="R116" s="502"/>
      <c r="S116" s="502"/>
      <c r="T116" s="502"/>
      <c r="U116" s="489">
        <f t="shared" si="452"/>
        <v>0</v>
      </c>
      <c r="V116" s="502"/>
      <c r="W116" s="502"/>
      <c r="X116" s="502"/>
      <c r="Y116" s="502"/>
      <c r="Z116" s="502"/>
      <c r="AA116" s="502"/>
      <c r="AB116" s="496">
        <f t="shared" si="453"/>
        <v>0</v>
      </c>
      <c r="AC116" s="502"/>
      <c r="AD116" s="502"/>
      <c r="AF116" s="502"/>
      <c r="AG116" s="502"/>
      <c r="AH116" s="502"/>
      <c r="AI116" s="502"/>
      <c r="AJ116" s="489">
        <f t="shared" si="454"/>
        <v>0</v>
      </c>
      <c r="AK116" s="502"/>
      <c r="AL116" s="502"/>
      <c r="AM116" s="502"/>
      <c r="AN116" s="502"/>
      <c r="AO116" s="502"/>
      <c r="AP116" s="502"/>
      <c r="AQ116" s="496">
        <f t="shared" si="455"/>
        <v>0</v>
      </c>
      <c r="AR116" s="502"/>
      <c r="AS116" s="502"/>
      <c r="AU116" s="502"/>
      <c r="AV116" s="502"/>
      <c r="AW116" s="502"/>
      <c r="AX116" s="502"/>
      <c r="AY116" s="489">
        <f t="shared" si="456"/>
        <v>0</v>
      </c>
      <c r="AZ116" s="502"/>
      <c r="BA116" s="502"/>
      <c r="BB116" s="502"/>
      <c r="BC116" s="502"/>
      <c r="BD116" s="502"/>
      <c r="BE116" s="502"/>
      <c r="BF116" s="496">
        <f t="shared" si="457"/>
        <v>0</v>
      </c>
      <c r="BG116" s="502"/>
      <c r="BH116" s="502"/>
      <c r="BJ116" s="502"/>
      <c r="BK116" s="502"/>
      <c r="BL116" s="502"/>
      <c r="BM116" s="502"/>
      <c r="BN116" s="489">
        <f t="shared" si="458"/>
        <v>0</v>
      </c>
      <c r="BO116" s="502"/>
      <c r="BP116" s="502"/>
      <c r="BQ116" s="502"/>
      <c r="BR116" s="502"/>
      <c r="BS116" s="502"/>
      <c r="BT116" s="502"/>
      <c r="BU116" s="496">
        <f t="shared" si="459"/>
        <v>0</v>
      </c>
      <c r="BV116" s="502"/>
      <c r="BW116" s="502"/>
      <c r="BY116" s="502"/>
      <c r="BZ116" s="502"/>
      <c r="CA116" s="502"/>
      <c r="CB116" s="502"/>
      <c r="CC116" s="489">
        <f t="shared" si="460"/>
        <v>0</v>
      </c>
      <c r="CD116" s="502"/>
      <c r="CE116" s="502"/>
      <c r="CF116" s="502"/>
      <c r="CG116" s="502"/>
      <c r="CH116" s="502"/>
      <c r="CI116" s="502"/>
      <c r="CJ116" s="496">
        <f t="shared" si="461"/>
        <v>0</v>
      </c>
      <c r="CK116" s="502"/>
      <c r="CL116" s="502"/>
      <c r="CN116" s="502"/>
      <c r="CO116" s="502"/>
      <c r="CP116" s="502"/>
      <c r="CQ116" s="502"/>
      <c r="CR116" s="489">
        <f t="shared" si="462"/>
        <v>0</v>
      </c>
      <c r="CS116" s="502"/>
      <c r="CT116" s="502"/>
      <c r="CU116" s="502"/>
      <c r="CV116" s="502"/>
      <c r="CW116" s="502"/>
      <c r="CX116" s="502"/>
      <c r="CY116" s="496">
        <f t="shared" si="463"/>
        <v>0</v>
      </c>
      <c r="CZ116" s="502"/>
      <c r="DA116" s="502"/>
      <c r="DC116" s="502"/>
      <c r="DD116" s="502"/>
      <c r="DE116" s="502"/>
      <c r="DF116" s="502"/>
      <c r="DG116" s="489">
        <f t="shared" si="464"/>
        <v>0</v>
      </c>
      <c r="DH116" s="502"/>
      <c r="DI116" s="502"/>
      <c r="DJ116" s="502"/>
      <c r="DK116" s="502"/>
      <c r="DL116" s="502"/>
      <c r="DM116" s="502"/>
      <c r="DN116" s="496">
        <f t="shared" si="465"/>
        <v>0</v>
      </c>
      <c r="DO116" s="502"/>
      <c r="DP116" s="502"/>
      <c r="DQ116" s="502"/>
      <c r="DR116" s="502"/>
      <c r="DS116" s="502"/>
      <c r="DT116" s="489" t="e">
        <f>#REF!+DQ116-DR116+DS116</f>
        <v>#REF!</v>
      </c>
      <c r="DU116" s="502"/>
      <c r="DV116" s="502"/>
      <c r="DW116" s="502"/>
      <c r="DX116" s="502"/>
      <c r="DY116" s="502"/>
      <c r="DZ116" s="502"/>
      <c r="EA116" s="496">
        <f t="shared" si="466"/>
        <v>0</v>
      </c>
      <c r="EB116" s="502"/>
      <c r="EC116" s="502"/>
      <c r="ED116" s="502"/>
      <c r="EE116" s="502"/>
      <c r="EF116" s="502"/>
      <c r="EG116" s="489" t="e">
        <f>#REF!+ED116-EE116+EF116</f>
        <v>#REF!</v>
      </c>
      <c r="EH116" s="502"/>
      <c r="EI116" s="502"/>
      <c r="EJ116" s="502"/>
      <c r="EK116" s="502"/>
      <c r="EL116" s="502"/>
      <c r="EM116" s="502"/>
      <c r="EN116" s="496">
        <f t="shared" si="467"/>
        <v>0</v>
      </c>
      <c r="EO116" s="502"/>
      <c r="EP116" s="502"/>
    </row>
    <row r="117" spans="1:146" hidden="1" outlineLevel="1" x14ac:dyDescent="0.25">
      <c r="A117" s="499" t="s">
        <v>6</v>
      </c>
      <c r="B117" s="500" t="s">
        <v>331</v>
      </c>
      <c r="C117" s="501"/>
      <c r="D117" s="502"/>
      <c r="E117" s="502"/>
      <c r="F117" s="502"/>
      <c r="G117" s="489">
        <f t="shared" si="450"/>
        <v>0</v>
      </c>
      <c r="H117" s="502"/>
      <c r="I117" s="502"/>
      <c r="J117" s="502"/>
      <c r="K117" s="502"/>
      <c r="L117" s="502"/>
      <c r="M117" s="502"/>
      <c r="N117" s="496">
        <f t="shared" si="451"/>
        <v>0</v>
      </c>
      <c r="O117" s="502"/>
      <c r="P117" s="502"/>
      <c r="Q117" s="502"/>
      <c r="R117" s="502"/>
      <c r="S117" s="502"/>
      <c r="T117" s="502"/>
      <c r="U117" s="489">
        <f t="shared" si="452"/>
        <v>0</v>
      </c>
      <c r="V117" s="502"/>
      <c r="W117" s="502"/>
      <c r="X117" s="502"/>
      <c r="Y117" s="502"/>
      <c r="Z117" s="502"/>
      <c r="AA117" s="502"/>
      <c r="AB117" s="496">
        <f t="shared" si="453"/>
        <v>0</v>
      </c>
      <c r="AC117" s="502"/>
      <c r="AD117" s="502"/>
      <c r="AF117" s="502"/>
      <c r="AG117" s="502"/>
      <c r="AH117" s="502"/>
      <c r="AI117" s="502"/>
      <c r="AJ117" s="489">
        <f t="shared" si="454"/>
        <v>0</v>
      </c>
      <c r="AK117" s="502"/>
      <c r="AL117" s="502"/>
      <c r="AM117" s="502"/>
      <c r="AN117" s="502"/>
      <c r="AO117" s="502"/>
      <c r="AP117" s="502"/>
      <c r="AQ117" s="496">
        <f t="shared" si="455"/>
        <v>0</v>
      </c>
      <c r="AR117" s="502"/>
      <c r="AS117" s="502"/>
      <c r="AU117" s="502"/>
      <c r="AV117" s="502"/>
      <c r="AW117" s="502"/>
      <c r="AX117" s="502"/>
      <c r="AY117" s="489">
        <f t="shared" si="456"/>
        <v>0</v>
      </c>
      <c r="AZ117" s="502"/>
      <c r="BA117" s="502"/>
      <c r="BB117" s="502"/>
      <c r="BC117" s="502"/>
      <c r="BD117" s="502"/>
      <c r="BE117" s="502"/>
      <c r="BF117" s="496">
        <f t="shared" si="457"/>
        <v>0</v>
      </c>
      <c r="BG117" s="502"/>
      <c r="BH117" s="502"/>
      <c r="BJ117" s="502"/>
      <c r="BK117" s="502"/>
      <c r="BL117" s="502"/>
      <c r="BM117" s="502"/>
      <c r="BN117" s="489">
        <f t="shared" si="458"/>
        <v>0</v>
      </c>
      <c r="BO117" s="502"/>
      <c r="BP117" s="502"/>
      <c r="BQ117" s="502"/>
      <c r="BR117" s="502"/>
      <c r="BS117" s="502"/>
      <c r="BT117" s="502"/>
      <c r="BU117" s="496">
        <f t="shared" si="459"/>
        <v>0</v>
      </c>
      <c r="BV117" s="502"/>
      <c r="BW117" s="502"/>
      <c r="BY117" s="502"/>
      <c r="BZ117" s="502"/>
      <c r="CA117" s="502"/>
      <c r="CB117" s="502"/>
      <c r="CC117" s="489">
        <f t="shared" si="460"/>
        <v>0</v>
      </c>
      <c r="CD117" s="502"/>
      <c r="CE117" s="502"/>
      <c r="CF117" s="502"/>
      <c r="CG117" s="502"/>
      <c r="CH117" s="502"/>
      <c r="CI117" s="502"/>
      <c r="CJ117" s="496">
        <f t="shared" si="461"/>
        <v>0</v>
      </c>
      <c r="CK117" s="502"/>
      <c r="CL117" s="502"/>
      <c r="CN117" s="502"/>
      <c r="CO117" s="502"/>
      <c r="CP117" s="502"/>
      <c r="CQ117" s="502"/>
      <c r="CR117" s="489">
        <f t="shared" si="462"/>
        <v>0</v>
      </c>
      <c r="CS117" s="502"/>
      <c r="CT117" s="502"/>
      <c r="CU117" s="502"/>
      <c r="CV117" s="502"/>
      <c r="CW117" s="502"/>
      <c r="CX117" s="502"/>
      <c r="CY117" s="496">
        <f t="shared" si="463"/>
        <v>0</v>
      </c>
      <c r="CZ117" s="502"/>
      <c r="DA117" s="502"/>
      <c r="DC117" s="502"/>
      <c r="DD117" s="502"/>
      <c r="DE117" s="502"/>
      <c r="DF117" s="502"/>
      <c r="DG117" s="489">
        <f t="shared" si="464"/>
        <v>0</v>
      </c>
      <c r="DH117" s="502"/>
      <c r="DI117" s="502"/>
      <c r="DJ117" s="502"/>
      <c r="DK117" s="502"/>
      <c r="DL117" s="502"/>
      <c r="DM117" s="502"/>
      <c r="DN117" s="496">
        <f t="shared" si="465"/>
        <v>0</v>
      </c>
      <c r="DO117" s="502"/>
      <c r="DP117" s="502"/>
      <c r="DQ117" s="502"/>
      <c r="DR117" s="502"/>
      <c r="DS117" s="502"/>
      <c r="DT117" s="489" t="e">
        <f>#REF!+DQ117-DR117+DS117</f>
        <v>#REF!</v>
      </c>
      <c r="DU117" s="502"/>
      <c r="DV117" s="502"/>
      <c r="DW117" s="502"/>
      <c r="DX117" s="502"/>
      <c r="DY117" s="502"/>
      <c r="DZ117" s="502"/>
      <c r="EA117" s="496">
        <f t="shared" si="466"/>
        <v>0</v>
      </c>
      <c r="EB117" s="502"/>
      <c r="EC117" s="502"/>
      <c r="ED117" s="502"/>
      <c r="EE117" s="502"/>
      <c r="EF117" s="502"/>
      <c r="EG117" s="489" t="e">
        <f>#REF!+ED117-EE117+EF117</f>
        <v>#REF!</v>
      </c>
      <c r="EH117" s="502"/>
      <c r="EI117" s="502"/>
      <c r="EJ117" s="502"/>
      <c r="EK117" s="502"/>
      <c r="EL117" s="502"/>
      <c r="EM117" s="502"/>
      <c r="EN117" s="496">
        <f t="shared" si="467"/>
        <v>0</v>
      </c>
      <c r="EO117" s="502"/>
      <c r="EP117" s="502"/>
    </row>
    <row r="118" spans="1:146" hidden="1" outlineLevel="1" x14ac:dyDescent="0.25">
      <c r="A118" s="503"/>
      <c r="B118" s="504" t="s">
        <v>332</v>
      </c>
      <c r="C118" s="505"/>
      <c r="D118" s="505"/>
      <c r="E118" s="505"/>
      <c r="F118" s="505"/>
      <c r="G118" s="506"/>
      <c r="H118" s="502"/>
      <c r="I118" s="502"/>
      <c r="J118" s="507"/>
      <c r="K118" s="505"/>
      <c r="L118" s="505"/>
      <c r="M118" s="505"/>
      <c r="N118" s="505"/>
      <c r="O118" s="505"/>
      <c r="P118" s="505"/>
      <c r="Q118" s="505"/>
      <c r="R118" s="505"/>
      <c r="S118" s="505"/>
      <c r="T118" s="505"/>
      <c r="U118" s="506"/>
      <c r="V118" s="502"/>
      <c r="W118" s="508"/>
      <c r="X118" s="507"/>
      <c r="Y118" s="505"/>
      <c r="Z118" s="505"/>
      <c r="AA118" s="505"/>
      <c r="AB118" s="505"/>
      <c r="AC118" s="505"/>
      <c r="AD118" s="506"/>
      <c r="AF118" s="505"/>
      <c r="AG118" s="505"/>
      <c r="AH118" s="505"/>
      <c r="AI118" s="505"/>
      <c r="AJ118" s="506"/>
      <c r="AK118" s="502"/>
      <c r="AL118" s="508"/>
      <c r="AM118" s="507"/>
      <c r="AN118" s="505"/>
      <c r="AO118" s="505"/>
      <c r="AP118" s="505"/>
      <c r="AQ118" s="505"/>
      <c r="AR118" s="505"/>
      <c r="AS118" s="506"/>
      <c r="AU118" s="505"/>
      <c r="AV118" s="505"/>
      <c r="AW118" s="505"/>
      <c r="AX118" s="505"/>
      <c r="AY118" s="506"/>
      <c r="AZ118" s="502"/>
      <c r="BA118" s="508"/>
      <c r="BB118" s="507"/>
      <c r="BC118" s="505"/>
      <c r="BD118" s="505"/>
      <c r="BE118" s="505"/>
      <c r="BF118" s="505"/>
      <c r="BG118" s="505"/>
      <c r="BH118" s="506"/>
      <c r="BJ118" s="505"/>
      <c r="BK118" s="505"/>
      <c r="BL118" s="505"/>
      <c r="BM118" s="505"/>
      <c r="BN118" s="506"/>
      <c r="BO118" s="502"/>
      <c r="BP118" s="508"/>
      <c r="BQ118" s="507"/>
      <c r="BR118" s="505"/>
      <c r="BS118" s="505"/>
      <c r="BT118" s="505"/>
      <c r="BU118" s="505"/>
      <c r="BV118" s="505"/>
      <c r="BW118" s="506"/>
      <c r="BY118" s="505"/>
      <c r="BZ118" s="505"/>
      <c r="CA118" s="505"/>
      <c r="CB118" s="505"/>
      <c r="CC118" s="506"/>
      <c r="CD118" s="502"/>
      <c r="CE118" s="508"/>
      <c r="CF118" s="507"/>
      <c r="CG118" s="505"/>
      <c r="CH118" s="505"/>
      <c r="CI118" s="505"/>
      <c r="CJ118" s="505"/>
      <c r="CK118" s="505"/>
      <c r="CL118" s="506"/>
      <c r="CN118" s="505"/>
      <c r="CO118" s="505"/>
      <c r="CP118" s="505"/>
      <c r="CQ118" s="505"/>
      <c r="CR118" s="506"/>
      <c r="CS118" s="502"/>
      <c r="CT118" s="508"/>
      <c r="CU118" s="507"/>
      <c r="CV118" s="505"/>
      <c r="CW118" s="505"/>
      <c r="CX118" s="505"/>
      <c r="CY118" s="505"/>
      <c r="CZ118" s="505"/>
      <c r="DA118" s="506"/>
      <c r="DC118" s="505"/>
      <c r="DD118" s="505"/>
      <c r="DE118" s="505"/>
      <c r="DF118" s="505"/>
      <c r="DG118" s="506"/>
      <c r="DH118" s="502"/>
      <c r="DI118" s="508"/>
      <c r="DJ118" s="507"/>
      <c r="DK118" s="505"/>
      <c r="DL118" s="505"/>
      <c r="DM118" s="505"/>
      <c r="DN118" s="505"/>
      <c r="DO118" s="505"/>
      <c r="DP118" s="506"/>
      <c r="DQ118" s="505"/>
      <c r="DR118" s="505"/>
      <c r="DS118" s="505"/>
      <c r="DT118" s="506"/>
      <c r="DU118" s="502"/>
      <c r="DV118" s="508"/>
      <c r="DW118" s="507"/>
      <c r="DX118" s="505"/>
      <c r="DY118" s="505"/>
      <c r="DZ118" s="505"/>
      <c r="EA118" s="505"/>
      <c r="EB118" s="505"/>
      <c r="EC118" s="506"/>
      <c r="ED118" s="505"/>
      <c r="EE118" s="505"/>
      <c r="EF118" s="505"/>
      <c r="EG118" s="506"/>
      <c r="EH118" s="502"/>
      <c r="EI118" s="508"/>
      <c r="EJ118" s="507"/>
      <c r="EK118" s="505"/>
      <c r="EL118" s="505"/>
      <c r="EM118" s="505"/>
      <c r="EN118" s="505"/>
      <c r="EO118" s="505"/>
      <c r="EP118" s="506"/>
    </row>
    <row r="119" spans="1:146" s="511" customFormat="1" ht="18.75" collapsed="1" x14ac:dyDescent="0.3">
      <c r="A119" s="485">
        <v>2022</v>
      </c>
      <c r="B119" s="486" t="str">
        <f>CONCATENATE("Anlagenspiegel des Jahres ",A119)</f>
        <v>Anlagenspiegel des Jahres 2022</v>
      </c>
      <c r="C119" s="509"/>
      <c r="D119" s="509"/>
      <c r="E119" s="509"/>
      <c r="F119" s="509"/>
      <c r="G119" s="509"/>
      <c r="H119" s="509"/>
      <c r="I119" s="509"/>
      <c r="J119" s="509"/>
      <c r="K119" s="509"/>
      <c r="L119" s="509"/>
      <c r="M119" s="509"/>
      <c r="N119" s="509"/>
      <c r="O119" s="509"/>
      <c r="P119" s="509"/>
      <c r="Q119" s="509"/>
      <c r="R119" s="509"/>
      <c r="S119" s="509"/>
      <c r="T119" s="510"/>
      <c r="U119" s="510"/>
      <c r="V119" s="510"/>
      <c r="W119" s="510"/>
      <c r="X119" s="510"/>
      <c r="Y119" s="510"/>
      <c r="Z119" s="510"/>
      <c r="AA119" s="510"/>
      <c r="AB119" s="510"/>
      <c r="AC119" s="510"/>
      <c r="AD119" s="510"/>
      <c r="AE119" s="469"/>
      <c r="AF119" s="509"/>
      <c r="AG119" s="509"/>
      <c r="AH119" s="509"/>
      <c r="AI119" s="510"/>
      <c r="AJ119" s="510"/>
      <c r="AK119" s="510"/>
      <c r="AL119" s="510"/>
      <c r="AM119" s="510"/>
      <c r="AN119" s="510"/>
      <c r="AO119" s="510"/>
      <c r="AP119" s="510"/>
      <c r="AQ119" s="510"/>
      <c r="AR119" s="510"/>
      <c r="AS119" s="510"/>
      <c r="AU119" s="509"/>
      <c r="AV119" s="509"/>
      <c r="AW119" s="509"/>
      <c r="AX119" s="510"/>
      <c r="AY119" s="510"/>
      <c r="AZ119" s="510"/>
      <c r="BA119" s="510"/>
      <c r="BB119" s="510"/>
      <c r="BC119" s="510"/>
      <c r="BD119" s="510"/>
      <c r="BE119" s="510"/>
      <c r="BF119" s="510"/>
      <c r="BG119" s="510"/>
      <c r="BH119" s="510"/>
      <c r="BJ119" s="509"/>
      <c r="BK119" s="509"/>
      <c r="BL119" s="509"/>
      <c r="BM119" s="510"/>
      <c r="BN119" s="510"/>
      <c r="BO119" s="510"/>
      <c r="BP119" s="510"/>
      <c r="BQ119" s="510"/>
      <c r="BR119" s="510"/>
      <c r="BS119" s="510"/>
      <c r="BT119" s="510"/>
      <c r="BU119" s="510"/>
      <c r="BV119" s="510"/>
      <c r="BW119" s="510"/>
      <c r="BY119" s="509"/>
      <c r="BZ119" s="509"/>
      <c r="CA119" s="509"/>
      <c r="CB119" s="510"/>
      <c r="CC119" s="510"/>
      <c r="CD119" s="510"/>
      <c r="CE119" s="510"/>
      <c r="CF119" s="510"/>
      <c r="CG119" s="510"/>
      <c r="CH119" s="510"/>
      <c r="CI119" s="510"/>
      <c r="CJ119" s="510"/>
      <c r="CK119" s="510"/>
      <c r="CL119" s="510"/>
      <c r="CN119" s="509"/>
      <c r="CO119" s="509"/>
      <c r="CP119" s="509"/>
      <c r="CQ119" s="510"/>
      <c r="CR119" s="510"/>
      <c r="CS119" s="510"/>
      <c r="CT119" s="510"/>
      <c r="CU119" s="510"/>
      <c r="CV119" s="510"/>
      <c r="CW119" s="510"/>
      <c r="CX119" s="510"/>
      <c r="CY119" s="510"/>
      <c r="CZ119" s="510"/>
      <c r="DA119" s="510"/>
      <c r="DC119" s="509"/>
      <c r="DD119" s="509"/>
      <c r="DE119" s="509"/>
      <c r="DF119" s="510"/>
      <c r="DG119" s="510"/>
      <c r="DH119" s="510"/>
      <c r="DI119" s="510"/>
      <c r="DJ119" s="510"/>
      <c r="DK119" s="510"/>
      <c r="DL119" s="510"/>
      <c r="DM119" s="510"/>
      <c r="DN119" s="510"/>
      <c r="DO119" s="510"/>
      <c r="DP119" s="510"/>
      <c r="DQ119" s="509"/>
      <c r="DR119" s="509"/>
      <c r="DS119" s="510"/>
      <c r="DT119" s="510"/>
      <c r="DU119" s="510"/>
      <c r="DV119" s="510"/>
      <c r="DW119" s="510"/>
      <c r="DX119" s="510"/>
      <c r="DY119" s="510"/>
      <c r="DZ119" s="510"/>
      <c r="EA119" s="510"/>
      <c r="EB119" s="510"/>
      <c r="EC119" s="510"/>
      <c r="ED119" s="509"/>
      <c r="EE119" s="509"/>
      <c r="EF119" s="510"/>
      <c r="EG119" s="510"/>
      <c r="EH119" s="510"/>
      <c r="EI119" s="510"/>
      <c r="EJ119" s="510"/>
      <c r="EK119" s="510"/>
      <c r="EL119" s="510"/>
      <c r="EM119" s="510"/>
      <c r="EN119" s="510"/>
      <c r="EO119" s="510"/>
      <c r="EP119" s="510"/>
    </row>
    <row r="120" spans="1:146" hidden="1" outlineLevel="1" x14ac:dyDescent="0.25">
      <c r="A120" s="487" t="s">
        <v>314</v>
      </c>
      <c r="B120" s="488" t="s">
        <v>315</v>
      </c>
      <c r="C120" s="489">
        <f t="shared" ref="C120:AC120" si="468">SUM(C121+C125+C130)</f>
        <v>0</v>
      </c>
      <c r="D120" s="489">
        <f t="shared" si="468"/>
        <v>0</v>
      </c>
      <c r="E120" s="489">
        <f t="shared" si="468"/>
        <v>0</v>
      </c>
      <c r="F120" s="489">
        <f t="shared" si="468"/>
        <v>0</v>
      </c>
      <c r="G120" s="489">
        <f t="shared" si="468"/>
        <v>0</v>
      </c>
      <c r="H120" s="489">
        <f t="shared" si="468"/>
        <v>0</v>
      </c>
      <c r="I120" s="489">
        <f t="shared" si="468"/>
        <v>0</v>
      </c>
      <c r="J120" s="489">
        <f t="shared" si="468"/>
        <v>0</v>
      </c>
      <c r="K120" s="489">
        <f t="shared" si="468"/>
        <v>0</v>
      </c>
      <c r="L120" s="489">
        <f t="shared" si="468"/>
        <v>0</v>
      </c>
      <c r="M120" s="489">
        <f t="shared" si="468"/>
        <v>0</v>
      </c>
      <c r="N120" s="489">
        <f t="shared" si="468"/>
        <v>0</v>
      </c>
      <c r="O120" s="489">
        <f t="shared" si="468"/>
        <v>0</v>
      </c>
      <c r="P120" s="489">
        <f t="shared" si="468"/>
        <v>0</v>
      </c>
      <c r="Q120" s="489">
        <f t="shared" si="468"/>
        <v>0</v>
      </c>
      <c r="R120" s="489">
        <f t="shared" si="468"/>
        <v>0</v>
      </c>
      <c r="S120" s="489">
        <f t="shared" si="468"/>
        <v>0</v>
      </c>
      <c r="T120" s="489">
        <f t="shared" si="468"/>
        <v>0</v>
      </c>
      <c r="U120" s="489">
        <f t="shared" si="468"/>
        <v>0</v>
      </c>
      <c r="V120" s="489">
        <f t="shared" si="468"/>
        <v>0</v>
      </c>
      <c r="W120" s="489">
        <f t="shared" si="468"/>
        <v>0</v>
      </c>
      <c r="X120" s="489">
        <f t="shared" si="468"/>
        <v>0</v>
      </c>
      <c r="Y120" s="489">
        <f t="shared" si="468"/>
        <v>0</v>
      </c>
      <c r="Z120" s="489">
        <f t="shared" si="468"/>
        <v>0</v>
      </c>
      <c r="AA120" s="489">
        <f t="shared" si="468"/>
        <v>0</v>
      </c>
      <c r="AB120" s="489">
        <f t="shared" si="468"/>
        <v>0</v>
      </c>
      <c r="AC120" s="489">
        <f t="shared" si="468"/>
        <v>0</v>
      </c>
      <c r="AD120" s="489">
        <f>SUM(AD121+AD125+AD130)</f>
        <v>0</v>
      </c>
      <c r="AF120" s="489">
        <f t="shared" ref="AF120:AR120" si="469">SUM(AF121+AF125+AF130)</f>
        <v>0</v>
      </c>
      <c r="AG120" s="489">
        <f t="shared" si="469"/>
        <v>0</v>
      </c>
      <c r="AH120" s="489">
        <f t="shared" si="469"/>
        <v>0</v>
      </c>
      <c r="AI120" s="489">
        <f t="shared" si="469"/>
        <v>0</v>
      </c>
      <c r="AJ120" s="489">
        <f t="shared" si="469"/>
        <v>0</v>
      </c>
      <c r="AK120" s="489">
        <f t="shared" si="469"/>
        <v>0</v>
      </c>
      <c r="AL120" s="489">
        <f t="shared" si="469"/>
        <v>0</v>
      </c>
      <c r="AM120" s="489">
        <f t="shared" si="469"/>
        <v>0</v>
      </c>
      <c r="AN120" s="489">
        <f t="shared" si="469"/>
        <v>0</v>
      </c>
      <c r="AO120" s="489">
        <f t="shared" si="469"/>
        <v>0</v>
      </c>
      <c r="AP120" s="489">
        <f t="shared" si="469"/>
        <v>0</v>
      </c>
      <c r="AQ120" s="489">
        <f t="shared" si="469"/>
        <v>0</v>
      </c>
      <c r="AR120" s="489">
        <f t="shared" si="469"/>
        <v>0</v>
      </c>
      <c r="AS120" s="489">
        <f>SUM(AS121+AS125+AS130)</f>
        <v>0</v>
      </c>
      <c r="AU120" s="489">
        <f t="shared" ref="AU120:BG120" si="470">SUM(AU121+AU125+AU130)</f>
        <v>0</v>
      </c>
      <c r="AV120" s="489">
        <f t="shared" si="470"/>
        <v>0</v>
      </c>
      <c r="AW120" s="489">
        <f t="shared" si="470"/>
        <v>0</v>
      </c>
      <c r="AX120" s="489">
        <f t="shared" si="470"/>
        <v>0</v>
      </c>
      <c r="AY120" s="489">
        <f t="shared" si="470"/>
        <v>0</v>
      </c>
      <c r="AZ120" s="489">
        <f t="shared" si="470"/>
        <v>0</v>
      </c>
      <c r="BA120" s="489">
        <f t="shared" si="470"/>
        <v>0</v>
      </c>
      <c r="BB120" s="489">
        <f t="shared" si="470"/>
        <v>0</v>
      </c>
      <c r="BC120" s="489">
        <f t="shared" si="470"/>
        <v>0</v>
      </c>
      <c r="BD120" s="489">
        <f t="shared" si="470"/>
        <v>0</v>
      </c>
      <c r="BE120" s="489">
        <f t="shared" si="470"/>
        <v>0</v>
      </c>
      <c r="BF120" s="489">
        <f t="shared" si="470"/>
        <v>0</v>
      </c>
      <c r="BG120" s="489">
        <f t="shared" si="470"/>
        <v>0</v>
      </c>
      <c r="BH120" s="489">
        <f>SUM(BH121+BH125+BH130)</f>
        <v>0</v>
      </c>
      <c r="BJ120" s="489">
        <f t="shared" ref="BJ120:BV120" si="471">SUM(BJ121+BJ125+BJ130)</f>
        <v>0</v>
      </c>
      <c r="BK120" s="489">
        <f t="shared" si="471"/>
        <v>0</v>
      </c>
      <c r="BL120" s="489">
        <f t="shared" si="471"/>
        <v>0</v>
      </c>
      <c r="BM120" s="489">
        <f t="shared" si="471"/>
        <v>0</v>
      </c>
      <c r="BN120" s="489">
        <f t="shared" si="471"/>
        <v>0</v>
      </c>
      <c r="BO120" s="489">
        <f t="shared" si="471"/>
        <v>0</v>
      </c>
      <c r="BP120" s="489">
        <f t="shared" si="471"/>
        <v>0</v>
      </c>
      <c r="BQ120" s="489">
        <f t="shared" si="471"/>
        <v>0</v>
      </c>
      <c r="BR120" s="489">
        <f t="shared" si="471"/>
        <v>0</v>
      </c>
      <c r="BS120" s="489">
        <f t="shared" si="471"/>
        <v>0</v>
      </c>
      <c r="BT120" s="489">
        <f t="shared" si="471"/>
        <v>0</v>
      </c>
      <c r="BU120" s="489">
        <f t="shared" si="471"/>
        <v>0</v>
      </c>
      <c r="BV120" s="489">
        <f t="shared" si="471"/>
        <v>0</v>
      </c>
      <c r="BW120" s="489">
        <f>SUM(BW121+BW125+BW130)</f>
        <v>0</v>
      </c>
      <c r="BY120" s="489">
        <f t="shared" ref="BY120:CK120" si="472">SUM(BY121+BY125+BY130)</f>
        <v>0</v>
      </c>
      <c r="BZ120" s="489">
        <f t="shared" si="472"/>
        <v>0</v>
      </c>
      <c r="CA120" s="489">
        <f t="shared" si="472"/>
        <v>0</v>
      </c>
      <c r="CB120" s="489">
        <f t="shared" si="472"/>
        <v>0</v>
      </c>
      <c r="CC120" s="489">
        <f t="shared" si="472"/>
        <v>0</v>
      </c>
      <c r="CD120" s="489">
        <f t="shared" si="472"/>
        <v>0</v>
      </c>
      <c r="CE120" s="489">
        <f t="shared" si="472"/>
        <v>0</v>
      </c>
      <c r="CF120" s="489">
        <f t="shared" si="472"/>
        <v>0</v>
      </c>
      <c r="CG120" s="489">
        <f t="shared" si="472"/>
        <v>0</v>
      </c>
      <c r="CH120" s="489">
        <f t="shared" si="472"/>
        <v>0</v>
      </c>
      <c r="CI120" s="489">
        <f t="shared" si="472"/>
        <v>0</v>
      </c>
      <c r="CJ120" s="489">
        <f t="shared" si="472"/>
        <v>0</v>
      </c>
      <c r="CK120" s="489">
        <f t="shared" si="472"/>
        <v>0</v>
      </c>
      <c r="CL120" s="489">
        <f>SUM(CL121+CL125+CL130)</f>
        <v>0</v>
      </c>
      <c r="CN120" s="489">
        <f t="shared" ref="CN120:CZ120" si="473">SUM(CN121+CN125+CN130)</f>
        <v>0</v>
      </c>
      <c r="CO120" s="489">
        <f t="shared" si="473"/>
        <v>0</v>
      </c>
      <c r="CP120" s="489">
        <f t="shared" si="473"/>
        <v>0</v>
      </c>
      <c r="CQ120" s="489">
        <f t="shared" si="473"/>
        <v>0</v>
      </c>
      <c r="CR120" s="489">
        <f t="shared" si="473"/>
        <v>0</v>
      </c>
      <c r="CS120" s="489">
        <f t="shared" si="473"/>
        <v>0</v>
      </c>
      <c r="CT120" s="489">
        <f t="shared" si="473"/>
        <v>0</v>
      </c>
      <c r="CU120" s="489">
        <f t="shared" si="473"/>
        <v>0</v>
      </c>
      <c r="CV120" s="489">
        <f t="shared" si="473"/>
        <v>0</v>
      </c>
      <c r="CW120" s="489">
        <f t="shared" si="473"/>
        <v>0</v>
      </c>
      <c r="CX120" s="489">
        <f t="shared" si="473"/>
        <v>0</v>
      </c>
      <c r="CY120" s="489">
        <f t="shared" si="473"/>
        <v>0</v>
      </c>
      <c r="CZ120" s="489">
        <f t="shared" si="473"/>
        <v>0</v>
      </c>
      <c r="DA120" s="489">
        <f>SUM(DA121+DA125+DA130)</f>
        <v>0</v>
      </c>
      <c r="DC120" s="489">
        <f t="shared" ref="DC120:DO120" si="474">SUM(DC121+DC125+DC130)</f>
        <v>0</v>
      </c>
      <c r="DD120" s="489">
        <f t="shared" si="474"/>
        <v>0</v>
      </c>
      <c r="DE120" s="489">
        <f t="shared" si="474"/>
        <v>0</v>
      </c>
      <c r="DF120" s="489">
        <f t="shared" si="474"/>
        <v>0</v>
      </c>
      <c r="DG120" s="489">
        <f t="shared" si="474"/>
        <v>0</v>
      </c>
      <c r="DH120" s="489">
        <f t="shared" si="474"/>
        <v>0</v>
      </c>
      <c r="DI120" s="489">
        <f t="shared" si="474"/>
        <v>0</v>
      </c>
      <c r="DJ120" s="489">
        <f t="shared" si="474"/>
        <v>0</v>
      </c>
      <c r="DK120" s="489">
        <f t="shared" si="474"/>
        <v>0</v>
      </c>
      <c r="DL120" s="489">
        <f t="shared" si="474"/>
        <v>0</v>
      </c>
      <c r="DM120" s="489">
        <f t="shared" si="474"/>
        <v>0</v>
      </c>
      <c r="DN120" s="489">
        <f t="shared" si="474"/>
        <v>0</v>
      </c>
      <c r="DO120" s="489">
        <f t="shared" si="474"/>
        <v>0</v>
      </c>
      <c r="DP120" s="489">
        <f>SUM(DP121+DP125+DP130)</f>
        <v>0</v>
      </c>
      <c r="DQ120" s="489">
        <f t="shared" ref="DQ120:EB120" si="475">SUM(DQ121+DQ125+DQ130)</f>
        <v>0</v>
      </c>
      <c r="DR120" s="489">
        <f t="shared" si="475"/>
        <v>0</v>
      </c>
      <c r="DS120" s="489">
        <f t="shared" si="475"/>
        <v>0</v>
      </c>
      <c r="DT120" s="489" t="e">
        <f t="shared" si="475"/>
        <v>#REF!</v>
      </c>
      <c r="DU120" s="489">
        <f t="shared" si="475"/>
        <v>0</v>
      </c>
      <c r="DV120" s="489">
        <f t="shared" si="475"/>
        <v>0</v>
      </c>
      <c r="DW120" s="489">
        <f t="shared" si="475"/>
        <v>0</v>
      </c>
      <c r="DX120" s="489">
        <f t="shared" si="475"/>
        <v>0</v>
      </c>
      <c r="DY120" s="489">
        <f t="shared" si="475"/>
        <v>0</v>
      </c>
      <c r="DZ120" s="489">
        <f t="shared" si="475"/>
        <v>0</v>
      </c>
      <c r="EA120" s="489">
        <f t="shared" si="475"/>
        <v>0</v>
      </c>
      <c r="EB120" s="489">
        <f t="shared" si="475"/>
        <v>0</v>
      </c>
      <c r="EC120" s="489">
        <f>SUM(EC121+EC125+EC130)</f>
        <v>0</v>
      </c>
      <c r="ED120" s="489">
        <f t="shared" ref="ED120:EO120" si="476">SUM(ED121+ED125+ED130)</f>
        <v>0</v>
      </c>
      <c r="EE120" s="489">
        <f t="shared" si="476"/>
        <v>0</v>
      </c>
      <c r="EF120" s="489">
        <f t="shared" si="476"/>
        <v>0</v>
      </c>
      <c r="EG120" s="489" t="e">
        <f t="shared" si="476"/>
        <v>#REF!</v>
      </c>
      <c r="EH120" s="489">
        <f t="shared" si="476"/>
        <v>0</v>
      </c>
      <c r="EI120" s="489">
        <f t="shared" si="476"/>
        <v>0</v>
      </c>
      <c r="EJ120" s="489">
        <f t="shared" si="476"/>
        <v>0</v>
      </c>
      <c r="EK120" s="489">
        <f t="shared" si="476"/>
        <v>0</v>
      </c>
      <c r="EL120" s="489">
        <f t="shared" si="476"/>
        <v>0</v>
      </c>
      <c r="EM120" s="489">
        <f t="shared" si="476"/>
        <v>0</v>
      </c>
      <c r="EN120" s="489">
        <f t="shared" si="476"/>
        <v>0</v>
      </c>
      <c r="EO120" s="489">
        <f t="shared" si="476"/>
        <v>0</v>
      </c>
      <c r="EP120" s="489">
        <f>SUM(EP121+EP125+EP130)</f>
        <v>0</v>
      </c>
    </row>
    <row r="121" spans="1:146" hidden="1" outlineLevel="1" x14ac:dyDescent="0.25">
      <c r="A121" s="487" t="s">
        <v>232</v>
      </c>
      <c r="B121" s="488" t="s">
        <v>316</v>
      </c>
      <c r="C121" s="489">
        <f t="shared" ref="C121:AC121" si="477">SUM(C122:C124)</f>
        <v>0</v>
      </c>
      <c r="D121" s="489">
        <f t="shared" si="477"/>
        <v>0</v>
      </c>
      <c r="E121" s="489">
        <f t="shared" si="477"/>
        <v>0</v>
      </c>
      <c r="F121" s="489">
        <f t="shared" si="477"/>
        <v>0</v>
      </c>
      <c r="G121" s="489">
        <f t="shared" si="477"/>
        <v>0</v>
      </c>
      <c r="H121" s="489">
        <f t="shared" si="477"/>
        <v>0</v>
      </c>
      <c r="I121" s="489">
        <f t="shared" si="477"/>
        <v>0</v>
      </c>
      <c r="J121" s="489">
        <f t="shared" si="477"/>
        <v>0</v>
      </c>
      <c r="K121" s="489">
        <f t="shared" si="477"/>
        <v>0</v>
      </c>
      <c r="L121" s="489">
        <f t="shared" si="477"/>
        <v>0</v>
      </c>
      <c r="M121" s="489">
        <f t="shared" si="477"/>
        <v>0</v>
      </c>
      <c r="N121" s="489">
        <f t="shared" si="477"/>
        <v>0</v>
      </c>
      <c r="O121" s="489">
        <f t="shared" si="477"/>
        <v>0</v>
      </c>
      <c r="P121" s="489">
        <f t="shared" si="477"/>
        <v>0</v>
      </c>
      <c r="Q121" s="489">
        <f t="shared" si="477"/>
        <v>0</v>
      </c>
      <c r="R121" s="489">
        <f t="shared" si="477"/>
        <v>0</v>
      </c>
      <c r="S121" s="489">
        <f t="shared" si="477"/>
        <v>0</v>
      </c>
      <c r="T121" s="489">
        <f t="shared" si="477"/>
        <v>0</v>
      </c>
      <c r="U121" s="489">
        <f t="shared" si="477"/>
        <v>0</v>
      </c>
      <c r="V121" s="489">
        <f t="shared" si="477"/>
        <v>0</v>
      </c>
      <c r="W121" s="489">
        <f t="shared" si="477"/>
        <v>0</v>
      </c>
      <c r="X121" s="489">
        <f t="shared" si="477"/>
        <v>0</v>
      </c>
      <c r="Y121" s="489">
        <f t="shared" si="477"/>
        <v>0</v>
      </c>
      <c r="Z121" s="489">
        <f t="shared" si="477"/>
        <v>0</v>
      </c>
      <c r="AA121" s="489">
        <f t="shared" si="477"/>
        <v>0</v>
      </c>
      <c r="AB121" s="489">
        <f t="shared" si="477"/>
        <v>0</v>
      </c>
      <c r="AC121" s="489">
        <f t="shared" si="477"/>
        <v>0</v>
      </c>
      <c r="AD121" s="489">
        <f>SUM(AD122:AD124)</f>
        <v>0</v>
      </c>
      <c r="AF121" s="489">
        <f t="shared" ref="AF121:AR121" si="478">SUM(AF122:AF124)</f>
        <v>0</v>
      </c>
      <c r="AG121" s="489">
        <f t="shared" si="478"/>
        <v>0</v>
      </c>
      <c r="AH121" s="489">
        <f t="shared" si="478"/>
        <v>0</v>
      </c>
      <c r="AI121" s="489">
        <f t="shared" si="478"/>
        <v>0</v>
      </c>
      <c r="AJ121" s="489">
        <f t="shared" si="478"/>
        <v>0</v>
      </c>
      <c r="AK121" s="489">
        <f t="shared" si="478"/>
        <v>0</v>
      </c>
      <c r="AL121" s="489">
        <f t="shared" si="478"/>
        <v>0</v>
      </c>
      <c r="AM121" s="489">
        <f t="shared" si="478"/>
        <v>0</v>
      </c>
      <c r="AN121" s="489">
        <f t="shared" si="478"/>
        <v>0</v>
      </c>
      <c r="AO121" s="489">
        <f t="shared" si="478"/>
        <v>0</v>
      </c>
      <c r="AP121" s="489">
        <f t="shared" si="478"/>
        <v>0</v>
      </c>
      <c r="AQ121" s="489">
        <f t="shared" si="478"/>
        <v>0</v>
      </c>
      <c r="AR121" s="489">
        <f t="shared" si="478"/>
        <v>0</v>
      </c>
      <c r="AS121" s="489">
        <f>SUM(AS122:AS124)</f>
        <v>0</v>
      </c>
      <c r="AU121" s="489">
        <f t="shared" ref="AU121:BG121" si="479">SUM(AU122:AU124)</f>
        <v>0</v>
      </c>
      <c r="AV121" s="489">
        <f t="shared" si="479"/>
        <v>0</v>
      </c>
      <c r="AW121" s="489">
        <f t="shared" si="479"/>
        <v>0</v>
      </c>
      <c r="AX121" s="489">
        <f t="shared" si="479"/>
        <v>0</v>
      </c>
      <c r="AY121" s="489">
        <f t="shared" si="479"/>
        <v>0</v>
      </c>
      <c r="AZ121" s="489">
        <f t="shared" si="479"/>
        <v>0</v>
      </c>
      <c r="BA121" s="489">
        <f t="shared" si="479"/>
        <v>0</v>
      </c>
      <c r="BB121" s="489">
        <f t="shared" si="479"/>
        <v>0</v>
      </c>
      <c r="BC121" s="489">
        <f t="shared" si="479"/>
        <v>0</v>
      </c>
      <c r="BD121" s="489">
        <f t="shared" si="479"/>
        <v>0</v>
      </c>
      <c r="BE121" s="489">
        <f t="shared" si="479"/>
        <v>0</v>
      </c>
      <c r="BF121" s="489">
        <f t="shared" si="479"/>
        <v>0</v>
      </c>
      <c r="BG121" s="489">
        <f t="shared" si="479"/>
        <v>0</v>
      </c>
      <c r="BH121" s="489">
        <f>SUM(BH122:BH124)</f>
        <v>0</v>
      </c>
      <c r="BJ121" s="489">
        <f t="shared" ref="BJ121:BV121" si="480">SUM(BJ122:BJ124)</f>
        <v>0</v>
      </c>
      <c r="BK121" s="489">
        <f t="shared" si="480"/>
        <v>0</v>
      </c>
      <c r="BL121" s="489">
        <f t="shared" si="480"/>
        <v>0</v>
      </c>
      <c r="BM121" s="489">
        <f t="shared" si="480"/>
        <v>0</v>
      </c>
      <c r="BN121" s="489">
        <f t="shared" si="480"/>
        <v>0</v>
      </c>
      <c r="BO121" s="489">
        <f t="shared" si="480"/>
        <v>0</v>
      </c>
      <c r="BP121" s="489">
        <f t="shared" si="480"/>
        <v>0</v>
      </c>
      <c r="BQ121" s="489">
        <f t="shared" si="480"/>
        <v>0</v>
      </c>
      <c r="BR121" s="489">
        <f t="shared" si="480"/>
        <v>0</v>
      </c>
      <c r="BS121" s="489">
        <f t="shared" si="480"/>
        <v>0</v>
      </c>
      <c r="BT121" s="489">
        <f t="shared" si="480"/>
        <v>0</v>
      </c>
      <c r="BU121" s="489">
        <f t="shared" si="480"/>
        <v>0</v>
      </c>
      <c r="BV121" s="489">
        <f t="shared" si="480"/>
        <v>0</v>
      </c>
      <c r="BW121" s="489">
        <f>SUM(BW122:BW124)</f>
        <v>0</v>
      </c>
      <c r="BY121" s="489">
        <f t="shared" ref="BY121:CK121" si="481">SUM(BY122:BY124)</f>
        <v>0</v>
      </c>
      <c r="BZ121" s="489">
        <f t="shared" si="481"/>
        <v>0</v>
      </c>
      <c r="CA121" s="489">
        <f t="shared" si="481"/>
        <v>0</v>
      </c>
      <c r="CB121" s="489">
        <f t="shared" si="481"/>
        <v>0</v>
      </c>
      <c r="CC121" s="489">
        <f t="shared" si="481"/>
        <v>0</v>
      </c>
      <c r="CD121" s="489">
        <f t="shared" si="481"/>
        <v>0</v>
      </c>
      <c r="CE121" s="489">
        <f t="shared" si="481"/>
        <v>0</v>
      </c>
      <c r="CF121" s="489">
        <f t="shared" si="481"/>
        <v>0</v>
      </c>
      <c r="CG121" s="489">
        <f t="shared" si="481"/>
        <v>0</v>
      </c>
      <c r="CH121" s="489">
        <f t="shared" si="481"/>
        <v>0</v>
      </c>
      <c r="CI121" s="489">
        <f t="shared" si="481"/>
        <v>0</v>
      </c>
      <c r="CJ121" s="489">
        <f t="shared" si="481"/>
        <v>0</v>
      </c>
      <c r="CK121" s="489">
        <f t="shared" si="481"/>
        <v>0</v>
      </c>
      <c r="CL121" s="489">
        <f>SUM(CL122:CL124)</f>
        <v>0</v>
      </c>
      <c r="CN121" s="489">
        <f t="shared" ref="CN121:CZ121" si="482">SUM(CN122:CN124)</f>
        <v>0</v>
      </c>
      <c r="CO121" s="489">
        <f t="shared" si="482"/>
        <v>0</v>
      </c>
      <c r="CP121" s="489">
        <f t="shared" si="482"/>
        <v>0</v>
      </c>
      <c r="CQ121" s="489">
        <f t="shared" si="482"/>
        <v>0</v>
      </c>
      <c r="CR121" s="489">
        <f t="shared" si="482"/>
        <v>0</v>
      </c>
      <c r="CS121" s="489">
        <f t="shared" si="482"/>
        <v>0</v>
      </c>
      <c r="CT121" s="489">
        <f t="shared" si="482"/>
        <v>0</v>
      </c>
      <c r="CU121" s="489">
        <f t="shared" si="482"/>
        <v>0</v>
      </c>
      <c r="CV121" s="489">
        <f t="shared" si="482"/>
        <v>0</v>
      </c>
      <c r="CW121" s="489">
        <f t="shared" si="482"/>
        <v>0</v>
      </c>
      <c r="CX121" s="489">
        <f t="shared" si="482"/>
        <v>0</v>
      </c>
      <c r="CY121" s="489">
        <f t="shared" si="482"/>
        <v>0</v>
      </c>
      <c r="CZ121" s="489">
        <f t="shared" si="482"/>
        <v>0</v>
      </c>
      <c r="DA121" s="489">
        <f>SUM(DA122:DA124)</f>
        <v>0</v>
      </c>
      <c r="DC121" s="489">
        <f t="shared" ref="DC121:DO121" si="483">SUM(DC122:DC124)</f>
        <v>0</v>
      </c>
      <c r="DD121" s="489">
        <f t="shared" si="483"/>
        <v>0</v>
      </c>
      <c r="DE121" s="489">
        <f t="shared" si="483"/>
        <v>0</v>
      </c>
      <c r="DF121" s="489">
        <f t="shared" si="483"/>
        <v>0</v>
      </c>
      <c r="DG121" s="489">
        <f t="shared" si="483"/>
        <v>0</v>
      </c>
      <c r="DH121" s="489">
        <f t="shared" si="483"/>
        <v>0</v>
      </c>
      <c r="DI121" s="489">
        <f t="shared" si="483"/>
        <v>0</v>
      </c>
      <c r="DJ121" s="489">
        <f t="shared" si="483"/>
        <v>0</v>
      </c>
      <c r="DK121" s="489">
        <f t="shared" si="483"/>
        <v>0</v>
      </c>
      <c r="DL121" s="489">
        <f t="shared" si="483"/>
        <v>0</v>
      </c>
      <c r="DM121" s="489">
        <f t="shared" si="483"/>
        <v>0</v>
      </c>
      <c r="DN121" s="489">
        <f t="shared" si="483"/>
        <v>0</v>
      </c>
      <c r="DO121" s="489">
        <f t="shared" si="483"/>
        <v>0</v>
      </c>
      <c r="DP121" s="489">
        <f>SUM(DP122:DP124)</f>
        <v>0</v>
      </c>
      <c r="DQ121" s="489">
        <f t="shared" ref="DQ121:EB121" si="484">SUM(DQ122:DQ124)</f>
        <v>0</v>
      </c>
      <c r="DR121" s="489">
        <f t="shared" si="484"/>
        <v>0</v>
      </c>
      <c r="DS121" s="489">
        <f t="shared" si="484"/>
        <v>0</v>
      </c>
      <c r="DT121" s="489" t="e">
        <f t="shared" si="484"/>
        <v>#REF!</v>
      </c>
      <c r="DU121" s="489">
        <f t="shared" si="484"/>
        <v>0</v>
      </c>
      <c r="DV121" s="489">
        <f t="shared" si="484"/>
        <v>0</v>
      </c>
      <c r="DW121" s="489">
        <f t="shared" si="484"/>
        <v>0</v>
      </c>
      <c r="DX121" s="489">
        <f t="shared" si="484"/>
        <v>0</v>
      </c>
      <c r="DY121" s="489">
        <f t="shared" si="484"/>
        <v>0</v>
      </c>
      <c r="DZ121" s="489">
        <f t="shared" si="484"/>
        <v>0</v>
      </c>
      <c r="EA121" s="489">
        <f t="shared" si="484"/>
        <v>0</v>
      </c>
      <c r="EB121" s="489">
        <f t="shared" si="484"/>
        <v>0</v>
      </c>
      <c r="EC121" s="489">
        <f>SUM(EC122:EC124)</f>
        <v>0</v>
      </c>
      <c r="ED121" s="489">
        <f t="shared" ref="ED121:EO121" si="485">SUM(ED122:ED124)</f>
        <v>0</v>
      </c>
      <c r="EE121" s="489">
        <f t="shared" si="485"/>
        <v>0</v>
      </c>
      <c r="EF121" s="489">
        <f t="shared" si="485"/>
        <v>0</v>
      </c>
      <c r="EG121" s="489" t="e">
        <f t="shared" si="485"/>
        <v>#REF!</v>
      </c>
      <c r="EH121" s="489">
        <f t="shared" si="485"/>
        <v>0</v>
      </c>
      <c r="EI121" s="489">
        <f t="shared" si="485"/>
        <v>0</v>
      </c>
      <c r="EJ121" s="489">
        <f t="shared" si="485"/>
        <v>0</v>
      </c>
      <c r="EK121" s="489">
        <f t="shared" si="485"/>
        <v>0</v>
      </c>
      <c r="EL121" s="489">
        <f t="shared" si="485"/>
        <v>0</v>
      </c>
      <c r="EM121" s="489">
        <f t="shared" si="485"/>
        <v>0</v>
      </c>
      <c r="EN121" s="489">
        <f t="shared" si="485"/>
        <v>0</v>
      </c>
      <c r="EO121" s="489">
        <f t="shared" si="485"/>
        <v>0</v>
      </c>
      <c r="EP121" s="489">
        <f>SUM(EP122:EP124)</f>
        <v>0</v>
      </c>
    </row>
    <row r="122" spans="1:146" ht="30" hidden="1" outlineLevel="1" x14ac:dyDescent="0.25">
      <c r="A122" s="492" t="s">
        <v>2</v>
      </c>
      <c r="B122" s="493" t="s">
        <v>317</v>
      </c>
      <c r="C122" s="494"/>
      <c r="D122" s="495"/>
      <c r="E122" s="495"/>
      <c r="F122" s="495"/>
      <c r="G122" s="496">
        <f t="shared" ref="G122:G124" si="486">C122+D122-E122+F122</f>
        <v>0</v>
      </c>
      <c r="H122" s="495"/>
      <c r="I122" s="495"/>
      <c r="J122" s="495"/>
      <c r="K122" s="495"/>
      <c r="L122" s="495"/>
      <c r="M122" s="495"/>
      <c r="N122" s="496">
        <f>H122+I122-J122+K122-L122+M122</f>
        <v>0</v>
      </c>
      <c r="O122" s="495"/>
      <c r="P122" s="495"/>
      <c r="Q122" s="495"/>
      <c r="R122" s="495"/>
      <c r="S122" s="495"/>
      <c r="T122" s="495"/>
      <c r="U122" s="496">
        <f t="shared" ref="U122:U124" si="487">Q122+R122-S122+T122</f>
        <v>0</v>
      </c>
      <c r="V122" s="495"/>
      <c r="W122" s="495"/>
      <c r="X122" s="495"/>
      <c r="Y122" s="495"/>
      <c r="Z122" s="495"/>
      <c r="AA122" s="495"/>
      <c r="AB122" s="496">
        <f>V122+W122-X122+Y122-Z122+AA122</f>
        <v>0</v>
      </c>
      <c r="AC122" s="495"/>
      <c r="AD122" s="495"/>
      <c r="AF122" s="495"/>
      <c r="AG122" s="495"/>
      <c r="AH122" s="495"/>
      <c r="AI122" s="495"/>
      <c r="AJ122" s="496">
        <f t="shared" ref="AJ122:AJ124" si="488">AF122+AG122-AH122+AI122</f>
        <v>0</v>
      </c>
      <c r="AK122" s="495"/>
      <c r="AL122" s="495"/>
      <c r="AM122" s="495"/>
      <c r="AN122" s="495"/>
      <c r="AO122" s="495"/>
      <c r="AP122" s="495"/>
      <c r="AQ122" s="496">
        <f>AK122+AL122-AM122+AN122-AO122+AP122</f>
        <v>0</v>
      </c>
      <c r="AR122" s="495"/>
      <c r="AS122" s="495"/>
      <c r="AU122" s="495"/>
      <c r="AV122" s="495"/>
      <c r="AW122" s="495"/>
      <c r="AX122" s="495"/>
      <c r="AY122" s="496">
        <f t="shared" ref="AY122:AY124" si="489">AU122+AV122-AW122+AX122</f>
        <v>0</v>
      </c>
      <c r="AZ122" s="495"/>
      <c r="BA122" s="495"/>
      <c r="BB122" s="495"/>
      <c r="BC122" s="495"/>
      <c r="BD122" s="495"/>
      <c r="BE122" s="495"/>
      <c r="BF122" s="496">
        <f>AZ122+BA122-BB122+BC122-BD122+BE122</f>
        <v>0</v>
      </c>
      <c r="BG122" s="495"/>
      <c r="BH122" s="495"/>
      <c r="BJ122" s="495"/>
      <c r="BK122" s="495"/>
      <c r="BL122" s="495"/>
      <c r="BM122" s="495"/>
      <c r="BN122" s="496">
        <f t="shared" ref="BN122:BN124" si="490">BJ122+BK122-BL122+BM122</f>
        <v>0</v>
      </c>
      <c r="BO122" s="495"/>
      <c r="BP122" s="495"/>
      <c r="BQ122" s="495"/>
      <c r="BR122" s="495"/>
      <c r="BS122" s="495"/>
      <c r="BT122" s="495"/>
      <c r="BU122" s="496">
        <f>BO122+BP122-BQ122+BR122-BS122+BT122</f>
        <v>0</v>
      </c>
      <c r="BV122" s="495"/>
      <c r="BW122" s="495"/>
      <c r="BY122" s="495"/>
      <c r="BZ122" s="495"/>
      <c r="CA122" s="495"/>
      <c r="CB122" s="495"/>
      <c r="CC122" s="496">
        <f t="shared" ref="CC122:CC124" si="491">BY122+BZ122-CA122+CB122</f>
        <v>0</v>
      </c>
      <c r="CD122" s="495"/>
      <c r="CE122" s="495"/>
      <c r="CF122" s="495"/>
      <c r="CG122" s="495"/>
      <c r="CH122" s="495"/>
      <c r="CI122" s="495"/>
      <c r="CJ122" s="496">
        <f>CD122+CE122-CF122+CG122-CH122+CI122</f>
        <v>0</v>
      </c>
      <c r="CK122" s="495"/>
      <c r="CL122" s="495"/>
      <c r="CN122" s="495"/>
      <c r="CO122" s="495"/>
      <c r="CP122" s="495"/>
      <c r="CQ122" s="495"/>
      <c r="CR122" s="496">
        <f t="shared" ref="CR122:CR124" si="492">CN122+CO122-CP122+CQ122</f>
        <v>0</v>
      </c>
      <c r="CS122" s="495"/>
      <c r="CT122" s="495"/>
      <c r="CU122" s="495"/>
      <c r="CV122" s="495"/>
      <c r="CW122" s="495"/>
      <c r="CX122" s="495"/>
      <c r="CY122" s="496">
        <f>CS122+CT122-CU122+CV122-CW122+CX122</f>
        <v>0</v>
      </c>
      <c r="CZ122" s="495"/>
      <c r="DA122" s="495"/>
      <c r="DC122" s="495"/>
      <c r="DD122" s="495"/>
      <c r="DE122" s="495"/>
      <c r="DF122" s="495"/>
      <c r="DG122" s="496">
        <f t="shared" ref="DG122:DG124" si="493">DC122+DD122-DE122+DF122</f>
        <v>0</v>
      </c>
      <c r="DH122" s="495"/>
      <c r="DI122" s="495"/>
      <c r="DJ122" s="495"/>
      <c r="DK122" s="495"/>
      <c r="DL122" s="495"/>
      <c r="DM122" s="495"/>
      <c r="DN122" s="496">
        <f>DH122+DI122-DJ122+DK122-DL122+DM122</f>
        <v>0</v>
      </c>
      <c r="DO122" s="495"/>
      <c r="DP122" s="495"/>
      <c r="DQ122" s="495"/>
      <c r="DR122" s="495"/>
      <c r="DS122" s="495"/>
      <c r="DT122" s="496" t="e">
        <f>#REF!+DQ122-DR122+DS122</f>
        <v>#REF!</v>
      </c>
      <c r="DU122" s="495"/>
      <c r="DV122" s="495"/>
      <c r="DW122" s="495"/>
      <c r="DX122" s="495"/>
      <c r="DY122" s="495"/>
      <c r="DZ122" s="495"/>
      <c r="EA122" s="496">
        <f>DU122+DV122-DW122+DX122-DY122+DZ122</f>
        <v>0</v>
      </c>
      <c r="EB122" s="495"/>
      <c r="EC122" s="495"/>
      <c r="ED122" s="495"/>
      <c r="EE122" s="495"/>
      <c r="EF122" s="495"/>
      <c r="EG122" s="496" t="e">
        <f>#REF!+ED122-EE122+EF122</f>
        <v>#REF!</v>
      </c>
      <c r="EH122" s="495"/>
      <c r="EI122" s="495"/>
      <c r="EJ122" s="495"/>
      <c r="EK122" s="495"/>
      <c r="EL122" s="495"/>
      <c r="EM122" s="495"/>
      <c r="EN122" s="496">
        <f>EH122+EI122-EJ122+EK122-EL122+EM122</f>
        <v>0</v>
      </c>
      <c r="EO122" s="495"/>
      <c r="EP122" s="495"/>
    </row>
    <row r="123" spans="1:146" hidden="1" outlineLevel="1" x14ac:dyDescent="0.25">
      <c r="A123" s="499" t="s">
        <v>3</v>
      </c>
      <c r="B123" s="500" t="s">
        <v>318</v>
      </c>
      <c r="C123" s="501"/>
      <c r="D123" s="502"/>
      <c r="E123" s="502"/>
      <c r="F123" s="502"/>
      <c r="G123" s="489">
        <f t="shared" si="486"/>
        <v>0</v>
      </c>
      <c r="H123" s="502"/>
      <c r="I123" s="502"/>
      <c r="J123" s="502"/>
      <c r="K123" s="502"/>
      <c r="L123" s="502"/>
      <c r="M123" s="502"/>
      <c r="N123" s="496">
        <f>H123+I123-J123+K123-L123+M123</f>
        <v>0</v>
      </c>
      <c r="O123" s="502"/>
      <c r="P123" s="502"/>
      <c r="Q123" s="502"/>
      <c r="R123" s="502"/>
      <c r="S123" s="502"/>
      <c r="T123" s="502"/>
      <c r="U123" s="489">
        <f t="shared" si="487"/>
        <v>0</v>
      </c>
      <c r="V123" s="502"/>
      <c r="W123" s="502"/>
      <c r="X123" s="502"/>
      <c r="Y123" s="502"/>
      <c r="Z123" s="502"/>
      <c r="AA123" s="502"/>
      <c r="AB123" s="496">
        <f>V123+W123-X123+Y123-Z123+AA123</f>
        <v>0</v>
      </c>
      <c r="AC123" s="502"/>
      <c r="AD123" s="502"/>
      <c r="AF123" s="502"/>
      <c r="AG123" s="502"/>
      <c r="AH123" s="502"/>
      <c r="AI123" s="502"/>
      <c r="AJ123" s="489">
        <f t="shared" si="488"/>
        <v>0</v>
      </c>
      <c r="AK123" s="502"/>
      <c r="AL123" s="502"/>
      <c r="AM123" s="502"/>
      <c r="AN123" s="502"/>
      <c r="AO123" s="502"/>
      <c r="AP123" s="502"/>
      <c r="AQ123" s="496">
        <f>AK123+AL123-AM123+AN123-AO123+AP123</f>
        <v>0</v>
      </c>
      <c r="AR123" s="502"/>
      <c r="AS123" s="502"/>
      <c r="AU123" s="502"/>
      <c r="AV123" s="502"/>
      <c r="AW123" s="502"/>
      <c r="AX123" s="502"/>
      <c r="AY123" s="489">
        <f t="shared" si="489"/>
        <v>0</v>
      </c>
      <c r="AZ123" s="502"/>
      <c r="BA123" s="502"/>
      <c r="BB123" s="502"/>
      <c r="BC123" s="502"/>
      <c r="BD123" s="502"/>
      <c r="BE123" s="502"/>
      <c r="BF123" s="496">
        <f>AZ123+BA123-BB123+BC123-BD123+BE123</f>
        <v>0</v>
      </c>
      <c r="BG123" s="502"/>
      <c r="BH123" s="502"/>
      <c r="BJ123" s="502"/>
      <c r="BK123" s="502"/>
      <c r="BL123" s="502"/>
      <c r="BM123" s="502"/>
      <c r="BN123" s="489">
        <f t="shared" si="490"/>
        <v>0</v>
      </c>
      <c r="BO123" s="502"/>
      <c r="BP123" s="502"/>
      <c r="BQ123" s="502"/>
      <c r="BR123" s="502"/>
      <c r="BS123" s="502"/>
      <c r="BT123" s="502"/>
      <c r="BU123" s="496">
        <f>BO123+BP123-BQ123+BR123-BS123+BT123</f>
        <v>0</v>
      </c>
      <c r="BV123" s="502"/>
      <c r="BW123" s="502"/>
      <c r="BY123" s="502"/>
      <c r="BZ123" s="502"/>
      <c r="CA123" s="502"/>
      <c r="CB123" s="502"/>
      <c r="CC123" s="489">
        <f t="shared" si="491"/>
        <v>0</v>
      </c>
      <c r="CD123" s="502"/>
      <c r="CE123" s="502"/>
      <c r="CF123" s="502"/>
      <c r="CG123" s="502"/>
      <c r="CH123" s="502"/>
      <c r="CI123" s="502"/>
      <c r="CJ123" s="496">
        <f>CD123+CE123-CF123+CG123-CH123+CI123</f>
        <v>0</v>
      </c>
      <c r="CK123" s="502"/>
      <c r="CL123" s="502"/>
      <c r="CN123" s="502"/>
      <c r="CO123" s="502"/>
      <c r="CP123" s="502"/>
      <c r="CQ123" s="502"/>
      <c r="CR123" s="489">
        <f t="shared" si="492"/>
        <v>0</v>
      </c>
      <c r="CS123" s="502"/>
      <c r="CT123" s="502"/>
      <c r="CU123" s="502"/>
      <c r="CV123" s="502"/>
      <c r="CW123" s="502"/>
      <c r="CX123" s="502"/>
      <c r="CY123" s="496">
        <f>CS123+CT123-CU123+CV123-CW123+CX123</f>
        <v>0</v>
      </c>
      <c r="CZ123" s="502"/>
      <c r="DA123" s="502"/>
      <c r="DC123" s="502"/>
      <c r="DD123" s="502"/>
      <c r="DE123" s="502"/>
      <c r="DF123" s="502"/>
      <c r="DG123" s="489">
        <f t="shared" si="493"/>
        <v>0</v>
      </c>
      <c r="DH123" s="502"/>
      <c r="DI123" s="502"/>
      <c r="DJ123" s="502"/>
      <c r="DK123" s="502"/>
      <c r="DL123" s="502"/>
      <c r="DM123" s="502"/>
      <c r="DN123" s="496">
        <f>DH123+DI123-DJ123+DK123-DL123+DM123</f>
        <v>0</v>
      </c>
      <c r="DO123" s="502"/>
      <c r="DP123" s="502"/>
      <c r="DQ123" s="502"/>
      <c r="DR123" s="502"/>
      <c r="DS123" s="502"/>
      <c r="DT123" s="489" t="e">
        <f>#REF!+DQ123-DR123+DS123</f>
        <v>#REF!</v>
      </c>
      <c r="DU123" s="502"/>
      <c r="DV123" s="502"/>
      <c r="DW123" s="502"/>
      <c r="DX123" s="502"/>
      <c r="DY123" s="502"/>
      <c r="DZ123" s="502"/>
      <c r="EA123" s="496">
        <f>DU123+DV123-DW123+DX123-DY123+DZ123</f>
        <v>0</v>
      </c>
      <c r="EB123" s="502"/>
      <c r="EC123" s="502"/>
      <c r="ED123" s="502"/>
      <c r="EE123" s="502"/>
      <c r="EF123" s="502"/>
      <c r="EG123" s="489" t="e">
        <f>#REF!+ED123-EE123+EF123</f>
        <v>#REF!</v>
      </c>
      <c r="EH123" s="502"/>
      <c r="EI123" s="502"/>
      <c r="EJ123" s="502"/>
      <c r="EK123" s="502"/>
      <c r="EL123" s="502"/>
      <c r="EM123" s="502"/>
      <c r="EN123" s="496">
        <f>EH123+EI123-EJ123+EK123-EL123+EM123</f>
        <v>0</v>
      </c>
      <c r="EO123" s="502"/>
      <c r="EP123" s="502"/>
    </row>
    <row r="124" spans="1:146" hidden="1" outlineLevel="1" x14ac:dyDescent="0.25">
      <c r="A124" s="499" t="s">
        <v>4</v>
      </c>
      <c r="B124" s="500" t="s">
        <v>319</v>
      </c>
      <c r="C124" s="501"/>
      <c r="D124" s="502"/>
      <c r="E124" s="502"/>
      <c r="F124" s="502"/>
      <c r="G124" s="489">
        <f t="shared" si="486"/>
        <v>0</v>
      </c>
      <c r="H124" s="502"/>
      <c r="I124" s="502"/>
      <c r="J124" s="502"/>
      <c r="K124" s="502"/>
      <c r="L124" s="502"/>
      <c r="M124" s="502"/>
      <c r="N124" s="496">
        <f>H124+I124-J124+K124-L124+M124</f>
        <v>0</v>
      </c>
      <c r="O124" s="502"/>
      <c r="P124" s="502"/>
      <c r="Q124" s="502"/>
      <c r="R124" s="502"/>
      <c r="S124" s="502"/>
      <c r="T124" s="502"/>
      <c r="U124" s="489">
        <f t="shared" si="487"/>
        <v>0</v>
      </c>
      <c r="V124" s="502"/>
      <c r="W124" s="502"/>
      <c r="X124" s="502"/>
      <c r="Y124" s="502"/>
      <c r="Z124" s="502"/>
      <c r="AA124" s="502"/>
      <c r="AB124" s="496">
        <f>V124+W124-X124+Y124-Z124+AA124</f>
        <v>0</v>
      </c>
      <c r="AC124" s="502"/>
      <c r="AD124" s="502"/>
      <c r="AF124" s="502"/>
      <c r="AG124" s="502"/>
      <c r="AH124" s="502"/>
      <c r="AI124" s="502"/>
      <c r="AJ124" s="489">
        <f t="shared" si="488"/>
        <v>0</v>
      </c>
      <c r="AK124" s="502"/>
      <c r="AL124" s="502"/>
      <c r="AM124" s="502"/>
      <c r="AN124" s="502"/>
      <c r="AO124" s="502"/>
      <c r="AP124" s="502"/>
      <c r="AQ124" s="496">
        <f>AK124+AL124-AM124+AN124-AO124+AP124</f>
        <v>0</v>
      </c>
      <c r="AR124" s="502"/>
      <c r="AS124" s="502"/>
      <c r="AU124" s="502"/>
      <c r="AV124" s="502"/>
      <c r="AW124" s="502"/>
      <c r="AX124" s="502"/>
      <c r="AY124" s="489">
        <f t="shared" si="489"/>
        <v>0</v>
      </c>
      <c r="AZ124" s="502"/>
      <c r="BA124" s="502"/>
      <c r="BB124" s="502"/>
      <c r="BC124" s="502"/>
      <c r="BD124" s="502"/>
      <c r="BE124" s="502"/>
      <c r="BF124" s="496">
        <f>AZ124+BA124-BB124+BC124-BD124+BE124</f>
        <v>0</v>
      </c>
      <c r="BG124" s="502"/>
      <c r="BH124" s="502"/>
      <c r="BJ124" s="502"/>
      <c r="BK124" s="502"/>
      <c r="BL124" s="502"/>
      <c r="BM124" s="502"/>
      <c r="BN124" s="489">
        <f t="shared" si="490"/>
        <v>0</v>
      </c>
      <c r="BO124" s="502"/>
      <c r="BP124" s="502"/>
      <c r="BQ124" s="502"/>
      <c r="BR124" s="502"/>
      <c r="BS124" s="502"/>
      <c r="BT124" s="502"/>
      <c r="BU124" s="496">
        <f>BO124+BP124-BQ124+BR124-BS124+BT124</f>
        <v>0</v>
      </c>
      <c r="BV124" s="502"/>
      <c r="BW124" s="502"/>
      <c r="BY124" s="502"/>
      <c r="BZ124" s="502"/>
      <c r="CA124" s="502"/>
      <c r="CB124" s="502"/>
      <c r="CC124" s="489">
        <f t="shared" si="491"/>
        <v>0</v>
      </c>
      <c r="CD124" s="502"/>
      <c r="CE124" s="502"/>
      <c r="CF124" s="502"/>
      <c r="CG124" s="502"/>
      <c r="CH124" s="502"/>
      <c r="CI124" s="502"/>
      <c r="CJ124" s="496">
        <f>CD124+CE124-CF124+CG124-CH124+CI124</f>
        <v>0</v>
      </c>
      <c r="CK124" s="502"/>
      <c r="CL124" s="502"/>
      <c r="CN124" s="502"/>
      <c r="CO124" s="502"/>
      <c r="CP124" s="502"/>
      <c r="CQ124" s="502"/>
      <c r="CR124" s="489">
        <f t="shared" si="492"/>
        <v>0</v>
      </c>
      <c r="CS124" s="502"/>
      <c r="CT124" s="502"/>
      <c r="CU124" s="502"/>
      <c r="CV124" s="502"/>
      <c r="CW124" s="502"/>
      <c r="CX124" s="502"/>
      <c r="CY124" s="496">
        <f>CS124+CT124-CU124+CV124-CW124+CX124</f>
        <v>0</v>
      </c>
      <c r="CZ124" s="502"/>
      <c r="DA124" s="502"/>
      <c r="DC124" s="502"/>
      <c r="DD124" s="502"/>
      <c r="DE124" s="502"/>
      <c r="DF124" s="502"/>
      <c r="DG124" s="489">
        <f t="shared" si="493"/>
        <v>0</v>
      </c>
      <c r="DH124" s="502"/>
      <c r="DI124" s="502"/>
      <c r="DJ124" s="502"/>
      <c r="DK124" s="502"/>
      <c r="DL124" s="502"/>
      <c r="DM124" s="502"/>
      <c r="DN124" s="496">
        <f>DH124+DI124-DJ124+DK124-DL124+DM124</f>
        <v>0</v>
      </c>
      <c r="DO124" s="502"/>
      <c r="DP124" s="502"/>
      <c r="DQ124" s="502"/>
      <c r="DR124" s="502"/>
      <c r="DS124" s="502"/>
      <c r="DT124" s="489" t="e">
        <f>#REF!+DQ124-DR124+DS124</f>
        <v>#REF!</v>
      </c>
      <c r="DU124" s="502"/>
      <c r="DV124" s="502"/>
      <c r="DW124" s="502"/>
      <c r="DX124" s="502"/>
      <c r="DY124" s="502"/>
      <c r="DZ124" s="502"/>
      <c r="EA124" s="496">
        <f>DU124+DV124-DW124+DX124-DY124+DZ124</f>
        <v>0</v>
      </c>
      <c r="EB124" s="502"/>
      <c r="EC124" s="502"/>
      <c r="ED124" s="502"/>
      <c r="EE124" s="502"/>
      <c r="EF124" s="502"/>
      <c r="EG124" s="489" t="e">
        <f>#REF!+ED124-EE124+EF124</f>
        <v>#REF!</v>
      </c>
      <c r="EH124" s="502"/>
      <c r="EI124" s="502"/>
      <c r="EJ124" s="502"/>
      <c r="EK124" s="502"/>
      <c r="EL124" s="502"/>
      <c r="EM124" s="502"/>
      <c r="EN124" s="496">
        <f>EH124+EI124-EJ124+EK124-EL124+EM124</f>
        <v>0</v>
      </c>
      <c r="EO124" s="502"/>
      <c r="EP124" s="502"/>
    </row>
    <row r="125" spans="1:146" hidden="1" outlineLevel="1" x14ac:dyDescent="0.25">
      <c r="A125" s="487" t="s">
        <v>241</v>
      </c>
      <c r="B125" s="488" t="s">
        <v>320</v>
      </c>
      <c r="C125" s="489">
        <f>SUM(C126:C129)</f>
        <v>0</v>
      </c>
      <c r="D125" s="489">
        <f t="shared" ref="D125:AD125" si="494">SUM(D126:D129)</f>
        <v>0</v>
      </c>
      <c r="E125" s="489">
        <f t="shared" si="494"/>
        <v>0</v>
      </c>
      <c r="F125" s="489">
        <f t="shared" si="494"/>
        <v>0</v>
      </c>
      <c r="G125" s="489">
        <f t="shared" si="494"/>
        <v>0</v>
      </c>
      <c r="H125" s="489">
        <f t="shared" si="494"/>
        <v>0</v>
      </c>
      <c r="I125" s="489">
        <f t="shared" si="494"/>
        <v>0</v>
      </c>
      <c r="J125" s="489">
        <f t="shared" si="494"/>
        <v>0</v>
      </c>
      <c r="K125" s="489">
        <f t="shared" si="494"/>
        <v>0</v>
      </c>
      <c r="L125" s="489">
        <f t="shared" si="494"/>
        <v>0</v>
      </c>
      <c r="M125" s="489">
        <f t="shared" si="494"/>
        <v>0</v>
      </c>
      <c r="N125" s="489">
        <f t="shared" si="494"/>
        <v>0</v>
      </c>
      <c r="O125" s="489">
        <f t="shared" si="494"/>
        <v>0</v>
      </c>
      <c r="P125" s="489">
        <f t="shared" si="494"/>
        <v>0</v>
      </c>
      <c r="Q125" s="489">
        <f t="shared" si="494"/>
        <v>0</v>
      </c>
      <c r="R125" s="489">
        <f t="shared" si="494"/>
        <v>0</v>
      </c>
      <c r="S125" s="489">
        <f t="shared" si="494"/>
        <v>0</v>
      </c>
      <c r="T125" s="489">
        <f t="shared" si="494"/>
        <v>0</v>
      </c>
      <c r="U125" s="489">
        <f t="shared" si="494"/>
        <v>0</v>
      </c>
      <c r="V125" s="489">
        <f t="shared" si="494"/>
        <v>0</v>
      </c>
      <c r="W125" s="489">
        <f t="shared" si="494"/>
        <v>0</v>
      </c>
      <c r="X125" s="489">
        <f t="shared" si="494"/>
        <v>0</v>
      </c>
      <c r="Y125" s="489">
        <f t="shared" si="494"/>
        <v>0</v>
      </c>
      <c r="Z125" s="489">
        <f t="shared" si="494"/>
        <v>0</v>
      </c>
      <c r="AA125" s="489">
        <f t="shared" si="494"/>
        <v>0</v>
      </c>
      <c r="AB125" s="489">
        <f t="shared" si="494"/>
        <v>0</v>
      </c>
      <c r="AC125" s="489">
        <f t="shared" si="494"/>
        <v>0</v>
      </c>
      <c r="AD125" s="489">
        <f t="shared" si="494"/>
        <v>0</v>
      </c>
      <c r="AF125" s="489">
        <f t="shared" ref="AF125:AS125" si="495">SUM(AF126:AF129)</f>
        <v>0</v>
      </c>
      <c r="AG125" s="489">
        <f t="shared" si="495"/>
        <v>0</v>
      </c>
      <c r="AH125" s="489">
        <f t="shared" si="495"/>
        <v>0</v>
      </c>
      <c r="AI125" s="489">
        <f t="shared" si="495"/>
        <v>0</v>
      </c>
      <c r="AJ125" s="489">
        <f t="shared" si="495"/>
        <v>0</v>
      </c>
      <c r="AK125" s="489">
        <f t="shared" si="495"/>
        <v>0</v>
      </c>
      <c r="AL125" s="489">
        <f t="shared" si="495"/>
        <v>0</v>
      </c>
      <c r="AM125" s="489">
        <f t="shared" si="495"/>
        <v>0</v>
      </c>
      <c r="AN125" s="489">
        <f t="shared" si="495"/>
        <v>0</v>
      </c>
      <c r="AO125" s="489">
        <f t="shared" si="495"/>
        <v>0</v>
      </c>
      <c r="AP125" s="489">
        <f t="shared" si="495"/>
        <v>0</v>
      </c>
      <c r="AQ125" s="489">
        <f t="shared" si="495"/>
        <v>0</v>
      </c>
      <c r="AR125" s="489">
        <f t="shared" si="495"/>
        <v>0</v>
      </c>
      <c r="AS125" s="489">
        <f t="shared" si="495"/>
        <v>0</v>
      </c>
      <c r="AU125" s="489">
        <f t="shared" ref="AU125:BH125" si="496">SUM(AU126:AU129)</f>
        <v>0</v>
      </c>
      <c r="AV125" s="489">
        <f t="shared" si="496"/>
        <v>0</v>
      </c>
      <c r="AW125" s="489">
        <f t="shared" si="496"/>
        <v>0</v>
      </c>
      <c r="AX125" s="489">
        <f t="shared" si="496"/>
        <v>0</v>
      </c>
      <c r="AY125" s="489">
        <f t="shared" si="496"/>
        <v>0</v>
      </c>
      <c r="AZ125" s="489">
        <f t="shared" si="496"/>
        <v>0</v>
      </c>
      <c r="BA125" s="489">
        <f t="shared" si="496"/>
        <v>0</v>
      </c>
      <c r="BB125" s="489">
        <f t="shared" si="496"/>
        <v>0</v>
      </c>
      <c r="BC125" s="489">
        <f t="shared" si="496"/>
        <v>0</v>
      </c>
      <c r="BD125" s="489">
        <f t="shared" si="496"/>
        <v>0</v>
      </c>
      <c r="BE125" s="489">
        <f t="shared" si="496"/>
        <v>0</v>
      </c>
      <c r="BF125" s="489">
        <f t="shared" si="496"/>
        <v>0</v>
      </c>
      <c r="BG125" s="489">
        <f t="shared" si="496"/>
        <v>0</v>
      </c>
      <c r="BH125" s="489">
        <f t="shared" si="496"/>
        <v>0</v>
      </c>
      <c r="BJ125" s="489">
        <f t="shared" ref="BJ125:BW125" si="497">SUM(BJ126:BJ129)</f>
        <v>0</v>
      </c>
      <c r="BK125" s="489">
        <f t="shared" si="497"/>
        <v>0</v>
      </c>
      <c r="BL125" s="489">
        <f t="shared" si="497"/>
        <v>0</v>
      </c>
      <c r="BM125" s="489">
        <f t="shared" si="497"/>
        <v>0</v>
      </c>
      <c r="BN125" s="489">
        <f t="shared" si="497"/>
        <v>0</v>
      </c>
      <c r="BO125" s="489">
        <f t="shared" si="497"/>
        <v>0</v>
      </c>
      <c r="BP125" s="489">
        <f t="shared" si="497"/>
        <v>0</v>
      </c>
      <c r="BQ125" s="489">
        <f t="shared" si="497"/>
        <v>0</v>
      </c>
      <c r="BR125" s="489">
        <f t="shared" si="497"/>
        <v>0</v>
      </c>
      <c r="BS125" s="489">
        <f t="shared" si="497"/>
        <v>0</v>
      </c>
      <c r="BT125" s="489">
        <f t="shared" si="497"/>
        <v>0</v>
      </c>
      <c r="BU125" s="489">
        <f t="shared" si="497"/>
        <v>0</v>
      </c>
      <c r="BV125" s="489">
        <f t="shared" si="497"/>
        <v>0</v>
      </c>
      <c r="BW125" s="489">
        <f t="shared" si="497"/>
        <v>0</v>
      </c>
      <c r="BY125" s="489">
        <f t="shared" ref="BY125:CL125" si="498">SUM(BY126:BY129)</f>
        <v>0</v>
      </c>
      <c r="BZ125" s="489">
        <f t="shared" si="498"/>
        <v>0</v>
      </c>
      <c r="CA125" s="489">
        <f t="shared" si="498"/>
        <v>0</v>
      </c>
      <c r="CB125" s="489">
        <f t="shared" si="498"/>
        <v>0</v>
      </c>
      <c r="CC125" s="489">
        <f t="shared" si="498"/>
        <v>0</v>
      </c>
      <c r="CD125" s="489">
        <f t="shared" si="498"/>
        <v>0</v>
      </c>
      <c r="CE125" s="489">
        <f t="shared" si="498"/>
        <v>0</v>
      </c>
      <c r="CF125" s="489">
        <f t="shared" si="498"/>
        <v>0</v>
      </c>
      <c r="CG125" s="489">
        <f t="shared" si="498"/>
        <v>0</v>
      </c>
      <c r="CH125" s="489">
        <f t="shared" si="498"/>
        <v>0</v>
      </c>
      <c r="CI125" s="489">
        <f t="shared" si="498"/>
        <v>0</v>
      </c>
      <c r="CJ125" s="489">
        <f t="shared" si="498"/>
        <v>0</v>
      </c>
      <c r="CK125" s="489">
        <f t="shared" si="498"/>
        <v>0</v>
      </c>
      <c r="CL125" s="489">
        <f t="shared" si="498"/>
        <v>0</v>
      </c>
      <c r="CN125" s="489">
        <f t="shared" ref="CN125:DA125" si="499">SUM(CN126:CN129)</f>
        <v>0</v>
      </c>
      <c r="CO125" s="489">
        <f t="shared" si="499"/>
        <v>0</v>
      </c>
      <c r="CP125" s="489">
        <f t="shared" si="499"/>
        <v>0</v>
      </c>
      <c r="CQ125" s="489">
        <f t="shared" si="499"/>
        <v>0</v>
      </c>
      <c r="CR125" s="489">
        <f t="shared" si="499"/>
        <v>0</v>
      </c>
      <c r="CS125" s="489">
        <f t="shared" si="499"/>
        <v>0</v>
      </c>
      <c r="CT125" s="489">
        <f t="shared" si="499"/>
        <v>0</v>
      </c>
      <c r="CU125" s="489">
        <f t="shared" si="499"/>
        <v>0</v>
      </c>
      <c r="CV125" s="489">
        <f t="shared" si="499"/>
        <v>0</v>
      </c>
      <c r="CW125" s="489">
        <f t="shared" si="499"/>
        <v>0</v>
      </c>
      <c r="CX125" s="489">
        <f t="shared" si="499"/>
        <v>0</v>
      </c>
      <c r="CY125" s="489">
        <f t="shared" si="499"/>
        <v>0</v>
      </c>
      <c r="CZ125" s="489">
        <f t="shared" si="499"/>
        <v>0</v>
      </c>
      <c r="DA125" s="489">
        <f t="shared" si="499"/>
        <v>0</v>
      </c>
      <c r="DC125" s="489">
        <f t="shared" ref="DC125:DP125" si="500">SUM(DC126:DC129)</f>
        <v>0</v>
      </c>
      <c r="DD125" s="489">
        <f t="shared" si="500"/>
        <v>0</v>
      </c>
      <c r="DE125" s="489">
        <f t="shared" si="500"/>
        <v>0</v>
      </c>
      <c r="DF125" s="489">
        <f t="shared" si="500"/>
        <v>0</v>
      </c>
      <c r="DG125" s="489">
        <f t="shared" si="500"/>
        <v>0</v>
      </c>
      <c r="DH125" s="489">
        <f t="shared" si="500"/>
        <v>0</v>
      </c>
      <c r="DI125" s="489">
        <f t="shared" si="500"/>
        <v>0</v>
      </c>
      <c r="DJ125" s="489">
        <f t="shared" si="500"/>
        <v>0</v>
      </c>
      <c r="DK125" s="489">
        <f t="shared" si="500"/>
        <v>0</v>
      </c>
      <c r="DL125" s="489">
        <f t="shared" si="500"/>
        <v>0</v>
      </c>
      <c r="DM125" s="489">
        <f t="shared" si="500"/>
        <v>0</v>
      </c>
      <c r="DN125" s="489">
        <f t="shared" si="500"/>
        <v>0</v>
      </c>
      <c r="DO125" s="489">
        <f t="shared" si="500"/>
        <v>0</v>
      </c>
      <c r="DP125" s="489">
        <f t="shared" si="500"/>
        <v>0</v>
      </c>
      <c r="DQ125" s="489">
        <f t="shared" ref="DQ125:EC125" si="501">SUM(DQ126:DQ129)</f>
        <v>0</v>
      </c>
      <c r="DR125" s="489">
        <f t="shared" si="501"/>
        <v>0</v>
      </c>
      <c r="DS125" s="489">
        <f t="shared" si="501"/>
        <v>0</v>
      </c>
      <c r="DT125" s="489" t="e">
        <f t="shared" si="501"/>
        <v>#REF!</v>
      </c>
      <c r="DU125" s="489">
        <f t="shared" si="501"/>
        <v>0</v>
      </c>
      <c r="DV125" s="489">
        <f t="shared" si="501"/>
        <v>0</v>
      </c>
      <c r="DW125" s="489">
        <f t="shared" si="501"/>
        <v>0</v>
      </c>
      <c r="DX125" s="489">
        <f t="shared" si="501"/>
        <v>0</v>
      </c>
      <c r="DY125" s="489">
        <f t="shared" si="501"/>
        <v>0</v>
      </c>
      <c r="DZ125" s="489">
        <f t="shared" si="501"/>
        <v>0</v>
      </c>
      <c r="EA125" s="489">
        <f t="shared" si="501"/>
        <v>0</v>
      </c>
      <c r="EB125" s="489">
        <f t="shared" si="501"/>
        <v>0</v>
      </c>
      <c r="EC125" s="489">
        <f t="shared" si="501"/>
        <v>0</v>
      </c>
      <c r="ED125" s="489">
        <f t="shared" ref="ED125:EP125" si="502">SUM(ED126:ED129)</f>
        <v>0</v>
      </c>
      <c r="EE125" s="489">
        <f t="shared" si="502"/>
        <v>0</v>
      </c>
      <c r="EF125" s="489">
        <f t="shared" si="502"/>
        <v>0</v>
      </c>
      <c r="EG125" s="489" t="e">
        <f t="shared" si="502"/>
        <v>#REF!</v>
      </c>
      <c r="EH125" s="489">
        <f t="shared" si="502"/>
        <v>0</v>
      </c>
      <c r="EI125" s="489">
        <f t="shared" si="502"/>
        <v>0</v>
      </c>
      <c r="EJ125" s="489">
        <f t="shared" si="502"/>
        <v>0</v>
      </c>
      <c r="EK125" s="489">
        <f t="shared" si="502"/>
        <v>0</v>
      </c>
      <c r="EL125" s="489">
        <f t="shared" si="502"/>
        <v>0</v>
      </c>
      <c r="EM125" s="489">
        <f t="shared" si="502"/>
        <v>0</v>
      </c>
      <c r="EN125" s="489">
        <f t="shared" si="502"/>
        <v>0</v>
      </c>
      <c r="EO125" s="489">
        <f t="shared" si="502"/>
        <v>0</v>
      </c>
      <c r="EP125" s="489">
        <f t="shared" si="502"/>
        <v>0</v>
      </c>
    </row>
    <row r="126" spans="1:146" ht="30" hidden="1" outlineLevel="1" x14ac:dyDescent="0.25">
      <c r="A126" s="499" t="s">
        <v>2</v>
      </c>
      <c r="B126" s="500" t="s">
        <v>321</v>
      </c>
      <c r="C126" s="501"/>
      <c r="D126" s="502"/>
      <c r="E126" s="502"/>
      <c r="F126" s="502"/>
      <c r="G126" s="489">
        <f t="shared" ref="G126:G129" si="503">C126+D126-E126+F126</f>
        <v>0</v>
      </c>
      <c r="H126" s="502"/>
      <c r="I126" s="502"/>
      <c r="J126" s="502"/>
      <c r="K126" s="502"/>
      <c r="L126" s="502"/>
      <c r="M126" s="502"/>
      <c r="N126" s="496">
        <f>H126+I126-J126+K126-L126+M126</f>
        <v>0</v>
      </c>
      <c r="O126" s="502"/>
      <c r="P126" s="502"/>
      <c r="Q126" s="502"/>
      <c r="R126" s="502"/>
      <c r="S126" s="502"/>
      <c r="T126" s="502"/>
      <c r="U126" s="489">
        <f t="shared" ref="U126:U129" si="504">Q126+R126-S126+T126</f>
        <v>0</v>
      </c>
      <c r="V126" s="502"/>
      <c r="W126" s="502"/>
      <c r="X126" s="502"/>
      <c r="Y126" s="502"/>
      <c r="Z126" s="502"/>
      <c r="AA126" s="502"/>
      <c r="AB126" s="496">
        <f>V126+W126-X126+Y126-Z126+AA126</f>
        <v>0</v>
      </c>
      <c r="AC126" s="502"/>
      <c r="AD126" s="502"/>
      <c r="AF126" s="502"/>
      <c r="AG126" s="502"/>
      <c r="AH126" s="502"/>
      <c r="AI126" s="502"/>
      <c r="AJ126" s="489">
        <f t="shared" ref="AJ126:AJ129" si="505">AF126+AG126-AH126+AI126</f>
        <v>0</v>
      </c>
      <c r="AK126" s="502"/>
      <c r="AL126" s="502"/>
      <c r="AM126" s="502"/>
      <c r="AN126" s="502"/>
      <c r="AO126" s="502"/>
      <c r="AP126" s="502"/>
      <c r="AQ126" s="496">
        <f>AK126+AL126-AM126+AN126-AO126+AP126</f>
        <v>0</v>
      </c>
      <c r="AR126" s="502"/>
      <c r="AS126" s="502"/>
      <c r="AU126" s="502"/>
      <c r="AV126" s="502"/>
      <c r="AW126" s="502"/>
      <c r="AX126" s="502"/>
      <c r="AY126" s="489">
        <f t="shared" ref="AY126:AY129" si="506">AU126+AV126-AW126+AX126</f>
        <v>0</v>
      </c>
      <c r="AZ126" s="502"/>
      <c r="BA126" s="502"/>
      <c r="BB126" s="502"/>
      <c r="BC126" s="502"/>
      <c r="BD126" s="502"/>
      <c r="BE126" s="502"/>
      <c r="BF126" s="496">
        <f>AZ126+BA126-BB126+BC126-BD126+BE126</f>
        <v>0</v>
      </c>
      <c r="BG126" s="502"/>
      <c r="BH126" s="502"/>
      <c r="BJ126" s="502"/>
      <c r="BK126" s="502"/>
      <c r="BL126" s="502"/>
      <c r="BM126" s="502"/>
      <c r="BN126" s="489">
        <f t="shared" ref="BN126:BN129" si="507">BJ126+BK126-BL126+BM126</f>
        <v>0</v>
      </c>
      <c r="BO126" s="502"/>
      <c r="BP126" s="502"/>
      <c r="BQ126" s="502"/>
      <c r="BR126" s="502"/>
      <c r="BS126" s="502"/>
      <c r="BT126" s="502"/>
      <c r="BU126" s="496">
        <f>BO126+BP126-BQ126+BR126-BS126+BT126</f>
        <v>0</v>
      </c>
      <c r="BV126" s="502"/>
      <c r="BW126" s="502"/>
      <c r="BY126" s="502"/>
      <c r="BZ126" s="502"/>
      <c r="CA126" s="502"/>
      <c r="CB126" s="502"/>
      <c r="CC126" s="489">
        <f t="shared" ref="CC126:CC129" si="508">BY126+BZ126-CA126+CB126</f>
        <v>0</v>
      </c>
      <c r="CD126" s="502"/>
      <c r="CE126" s="502"/>
      <c r="CF126" s="502"/>
      <c r="CG126" s="502"/>
      <c r="CH126" s="502"/>
      <c r="CI126" s="502"/>
      <c r="CJ126" s="496">
        <f>CD126+CE126-CF126+CG126-CH126+CI126</f>
        <v>0</v>
      </c>
      <c r="CK126" s="502"/>
      <c r="CL126" s="502"/>
      <c r="CN126" s="502"/>
      <c r="CO126" s="502"/>
      <c r="CP126" s="502"/>
      <c r="CQ126" s="502"/>
      <c r="CR126" s="489">
        <f t="shared" ref="CR126:CR129" si="509">CN126+CO126-CP126+CQ126</f>
        <v>0</v>
      </c>
      <c r="CS126" s="502"/>
      <c r="CT126" s="502"/>
      <c r="CU126" s="502"/>
      <c r="CV126" s="502"/>
      <c r="CW126" s="502"/>
      <c r="CX126" s="502"/>
      <c r="CY126" s="496">
        <f>CS126+CT126-CU126+CV126-CW126+CX126</f>
        <v>0</v>
      </c>
      <c r="CZ126" s="502"/>
      <c r="DA126" s="502"/>
      <c r="DC126" s="502"/>
      <c r="DD126" s="502"/>
      <c r="DE126" s="502"/>
      <c r="DF126" s="502"/>
      <c r="DG126" s="489">
        <f t="shared" ref="DG126:DG129" si="510">DC126+DD126-DE126+DF126</f>
        <v>0</v>
      </c>
      <c r="DH126" s="502"/>
      <c r="DI126" s="502"/>
      <c r="DJ126" s="502"/>
      <c r="DK126" s="502"/>
      <c r="DL126" s="502"/>
      <c r="DM126" s="502"/>
      <c r="DN126" s="496">
        <f>DH126+DI126-DJ126+DK126-DL126+DM126</f>
        <v>0</v>
      </c>
      <c r="DO126" s="502"/>
      <c r="DP126" s="502"/>
      <c r="DQ126" s="502"/>
      <c r="DR126" s="502"/>
      <c r="DS126" s="502"/>
      <c r="DT126" s="489" t="e">
        <f>#REF!+DQ126-DR126+DS126</f>
        <v>#REF!</v>
      </c>
      <c r="DU126" s="502"/>
      <c r="DV126" s="502"/>
      <c r="DW126" s="502"/>
      <c r="DX126" s="502"/>
      <c r="DY126" s="502"/>
      <c r="DZ126" s="502"/>
      <c r="EA126" s="496">
        <f>DU126+DV126-DW126+DX126-DY126+DZ126</f>
        <v>0</v>
      </c>
      <c r="EB126" s="502"/>
      <c r="EC126" s="502"/>
      <c r="ED126" s="502"/>
      <c r="EE126" s="502"/>
      <c r="EF126" s="502"/>
      <c r="EG126" s="489" t="e">
        <f>#REF!+ED126-EE126+EF126</f>
        <v>#REF!</v>
      </c>
      <c r="EH126" s="502"/>
      <c r="EI126" s="502"/>
      <c r="EJ126" s="502"/>
      <c r="EK126" s="502"/>
      <c r="EL126" s="502"/>
      <c r="EM126" s="502"/>
      <c r="EN126" s="496">
        <f>EH126+EI126-EJ126+EK126-EL126+EM126</f>
        <v>0</v>
      </c>
      <c r="EO126" s="502"/>
      <c r="EP126" s="502"/>
    </row>
    <row r="127" spans="1:146" hidden="1" outlineLevel="1" x14ac:dyDescent="0.25">
      <c r="A127" s="499" t="s">
        <v>3</v>
      </c>
      <c r="B127" s="500" t="s">
        <v>322</v>
      </c>
      <c r="C127" s="501"/>
      <c r="D127" s="502"/>
      <c r="E127" s="502"/>
      <c r="F127" s="502"/>
      <c r="G127" s="489">
        <f t="shared" si="503"/>
        <v>0</v>
      </c>
      <c r="H127" s="502"/>
      <c r="I127" s="502"/>
      <c r="J127" s="502"/>
      <c r="K127" s="502"/>
      <c r="L127" s="502"/>
      <c r="M127" s="502"/>
      <c r="N127" s="496">
        <f>H127+I127-J127+K127-L127+M127</f>
        <v>0</v>
      </c>
      <c r="O127" s="502"/>
      <c r="P127" s="502"/>
      <c r="Q127" s="502"/>
      <c r="R127" s="502"/>
      <c r="S127" s="502"/>
      <c r="T127" s="502"/>
      <c r="U127" s="489">
        <f t="shared" si="504"/>
        <v>0</v>
      </c>
      <c r="V127" s="502"/>
      <c r="W127" s="502"/>
      <c r="X127" s="502"/>
      <c r="Y127" s="502"/>
      <c r="Z127" s="502"/>
      <c r="AA127" s="502"/>
      <c r="AB127" s="496">
        <f>V127+W127-X127+Y127-Z127+AA127</f>
        <v>0</v>
      </c>
      <c r="AC127" s="502"/>
      <c r="AD127" s="502"/>
      <c r="AF127" s="502"/>
      <c r="AG127" s="502"/>
      <c r="AH127" s="502"/>
      <c r="AI127" s="502"/>
      <c r="AJ127" s="489">
        <f t="shared" si="505"/>
        <v>0</v>
      </c>
      <c r="AK127" s="502"/>
      <c r="AL127" s="502"/>
      <c r="AM127" s="502"/>
      <c r="AN127" s="502"/>
      <c r="AO127" s="502"/>
      <c r="AP127" s="502"/>
      <c r="AQ127" s="496">
        <f>AK127+AL127-AM127+AN127-AO127+AP127</f>
        <v>0</v>
      </c>
      <c r="AR127" s="502"/>
      <c r="AS127" s="502"/>
      <c r="AU127" s="502"/>
      <c r="AV127" s="502"/>
      <c r="AW127" s="502"/>
      <c r="AX127" s="502"/>
      <c r="AY127" s="489">
        <f t="shared" si="506"/>
        <v>0</v>
      </c>
      <c r="AZ127" s="502"/>
      <c r="BA127" s="502"/>
      <c r="BB127" s="502"/>
      <c r="BC127" s="502"/>
      <c r="BD127" s="502"/>
      <c r="BE127" s="502"/>
      <c r="BF127" s="496">
        <f>AZ127+BA127-BB127+BC127-BD127+BE127</f>
        <v>0</v>
      </c>
      <c r="BG127" s="502"/>
      <c r="BH127" s="502"/>
      <c r="BJ127" s="502"/>
      <c r="BK127" s="502"/>
      <c r="BL127" s="502"/>
      <c r="BM127" s="502"/>
      <c r="BN127" s="489">
        <f t="shared" si="507"/>
        <v>0</v>
      </c>
      <c r="BO127" s="502"/>
      <c r="BP127" s="502"/>
      <c r="BQ127" s="502"/>
      <c r="BR127" s="502"/>
      <c r="BS127" s="502"/>
      <c r="BT127" s="502"/>
      <c r="BU127" s="496">
        <f>BO127+BP127-BQ127+BR127-BS127+BT127</f>
        <v>0</v>
      </c>
      <c r="BV127" s="502"/>
      <c r="BW127" s="502"/>
      <c r="BY127" s="502"/>
      <c r="BZ127" s="502"/>
      <c r="CA127" s="502"/>
      <c r="CB127" s="502"/>
      <c r="CC127" s="489">
        <f t="shared" si="508"/>
        <v>0</v>
      </c>
      <c r="CD127" s="502"/>
      <c r="CE127" s="502"/>
      <c r="CF127" s="502"/>
      <c r="CG127" s="502"/>
      <c r="CH127" s="502"/>
      <c r="CI127" s="502"/>
      <c r="CJ127" s="496">
        <f>CD127+CE127-CF127+CG127-CH127+CI127</f>
        <v>0</v>
      </c>
      <c r="CK127" s="502"/>
      <c r="CL127" s="502"/>
      <c r="CN127" s="502"/>
      <c r="CO127" s="502"/>
      <c r="CP127" s="502"/>
      <c r="CQ127" s="502"/>
      <c r="CR127" s="489">
        <f t="shared" si="509"/>
        <v>0</v>
      </c>
      <c r="CS127" s="502"/>
      <c r="CT127" s="502"/>
      <c r="CU127" s="502"/>
      <c r="CV127" s="502"/>
      <c r="CW127" s="502"/>
      <c r="CX127" s="502"/>
      <c r="CY127" s="496">
        <f>CS127+CT127-CU127+CV127-CW127+CX127</f>
        <v>0</v>
      </c>
      <c r="CZ127" s="502"/>
      <c r="DA127" s="502"/>
      <c r="DC127" s="502"/>
      <c r="DD127" s="502"/>
      <c r="DE127" s="502"/>
      <c r="DF127" s="502"/>
      <c r="DG127" s="489">
        <f t="shared" si="510"/>
        <v>0</v>
      </c>
      <c r="DH127" s="502"/>
      <c r="DI127" s="502"/>
      <c r="DJ127" s="502"/>
      <c r="DK127" s="502"/>
      <c r="DL127" s="502"/>
      <c r="DM127" s="502"/>
      <c r="DN127" s="496">
        <f>DH127+DI127-DJ127+DK127-DL127+DM127</f>
        <v>0</v>
      </c>
      <c r="DO127" s="502"/>
      <c r="DP127" s="502"/>
      <c r="DQ127" s="502"/>
      <c r="DR127" s="502"/>
      <c r="DS127" s="502"/>
      <c r="DT127" s="489" t="e">
        <f>#REF!+DQ127-DR127+DS127</f>
        <v>#REF!</v>
      </c>
      <c r="DU127" s="502"/>
      <c r="DV127" s="502"/>
      <c r="DW127" s="502"/>
      <c r="DX127" s="502"/>
      <c r="DY127" s="502"/>
      <c r="DZ127" s="502"/>
      <c r="EA127" s="496">
        <f>DU127+DV127-DW127+DX127-DY127+DZ127</f>
        <v>0</v>
      </c>
      <c r="EB127" s="502"/>
      <c r="EC127" s="502"/>
      <c r="ED127" s="502"/>
      <c r="EE127" s="502"/>
      <c r="EF127" s="502"/>
      <c r="EG127" s="489" t="e">
        <f>#REF!+ED127-EE127+EF127</f>
        <v>#REF!</v>
      </c>
      <c r="EH127" s="502"/>
      <c r="EI127" s="502"/>
      <c r="EJ127" s="502"/>
      <c r="EK127" s="502"/>
      <c r="EL127" s="502"/>
      <c r="EM127" s="502"/>
      <c r="EN127" s="496">
        <f>EH127+EI127-EJ127+EK127-EL127+EM127</f>
        <v>0</v>
      </c>
      <c r="EO127" s="502"/>
      <c r="EP127" s="502"/>
    </row>
    <row r="128" spans="1:146" hidden="1" outlineLevel="1" x14ac:dyDescent="0.25">
      <c r="A128" s="499" t="s">
        <v>4</v>
      </c>
      <c r="B128" s="500" t="s">
        <v>323</v>
      </c>
      <c r="C128" s="501"/>
      <c r="D128" s="502"/>
      <c r="E128" s="502"/>
      <c r="F128" s="502"/>
      <c r="G128" s="489">
        <f t="shared" si="503"/>
        <v>0</v>
      </c>
      <c r="H128" s="502"/>
      <c r="I128" s="502"/>
      <c r="J128" s="502"/>
      <c r="K128" s="502"/>
      <c r="L128" s="502"/>
      <c r="M128" s="502"/>
      <c r="N128" s="496">
        <f>H128+I128-J128+K128-L128+M128</f>
        <v>0</v>
      </c>
      <c r="O128" s="502"/>
      <c r="P128" s="502"/>
      <c r="Q128" s="502"/>
      <c r="R128" s="502"/>
      <c r="S128" s="502"/>
      <c r="T128" s="502"/>
      <c r="U128" s="489">
        <f t="shared" si="504"/>
        <v>0</v>
      </c>
      <c r="V128" s="502"/>
      <c r="W128" s="502"/>
      <c r="X128" s="502"/>
      <c r="Y128" s="502"/>
      <c r="Z128" s="502"/>
      <c r="AA128" s="502"/>
      <c r="AB128" s="496">
        <f>V128+W128-X128+Y128-Z128+AA128</f>
        <v>0</v>
      </c>
      <c r="AC128" s="502"/>
      <c r="AD128" s="502"/>
      <c r="AF128" s="502"/>
      <c r="AG128" s="502"/>
      <c r="AH128" s="502"/>
      <c r="AI128" s="502"/>
      <c r="AJ128" s="489">
        <f t="shared" si="505"/>
        <v>0</v>
      </c>
      <c r="AK128" s="502"/>
      <c r="AL128" s="502"/>
      <c r="AM128" s="502"/>
      <c r="AN128" s="502"/>
      <c r="AO128" s="502"/>
      <c r="AP128" s="502"/>
      <c r="AQ128" s="496">
        <f>AK128+AL128-AM128+AN128-AO128+AP128</f>
        <v>0</v>
      </c>
      <c r="AR128" s="502"/>
      <c r="AS128" s="502"/>
      <c r="AU128" s="502"/>
      <c r="AV128" s="502"/>
      <c r="AW128" s="502"/>
      <c r="AX128" s="502"/>
      <c r="AY128" s="489">
        <f t="shared" si="506"/>
        <v>0</v>
      </c>
      <c r="AZ128" s="502"/>
      <c r="BA128" s="502"/>
      <c r="BB128" s="502"/>
      <c r="BC128" s="502"/>
      <c r="BD128" s="502"/>
      <c r="BE128" s="502"/>
      <c r="BF128" s="496">
        <f>AZ128+BA128-BB128+BC128-BD128+BE128</f>
        <v>0</v>
      </c>
      <c r="BG128" s="502"/>
      <c r="BH128" s="502"/>
      <c r="BJ128" s="502"/>
      <c r="BK128" s="502"/>
      <c r="BL128" s="502"/>
      <c r="BM128" s="502"/>
      <c r="BN128" s="489">
        <f t="shared" si="507"/>
        <v>0</v>
      </c>
      <c r="BO128" s="502"/>
      <c r="BP128" s="502"/>
      <c r="BQ128" s="502"/>
      <c r="BR128" s="502"/>
      <c r="BS128" s="502"/>
      <c r="BT128" s="502"/>
      <c r="BU128" s="496">
        <f>BO128+BP128-BQ128+BR128-BS128+BT128</f>
        <v>0</v>
      </c>
      <c r="BV128" s="502"/>
      <c r="BW128" s="502"/>
      <c r="BY128" s="502"/>
      <c r="BZ128" s="502"/>
      <c r="CA128" s="502"/>
      <c r="CB128" s="502"/>
      <c r="CC128" s="489">
        <f t="shared" si="508"/>
        <v>0</v>
      </c>
      <c r="CD128" s="502"/>
      <c r="CE128" s="502"/>
      <c r="CF128" s="502"/>
      <c r="CG128" s="502"/>
      <c r="CH128" s="502"/>
      <c r="CI128" s="502"/>
      <c r="CJ128" s="496">
        <f>CD128+CE128-CF128+CG128-CH128+CI128</f>
        <v>0</v>
      </c>
      <c r="CK128" s="502"/>
      <c r="CL128" s="502"/>
      <c r="CN128" s="502"/>
      <c r="CO128" s="502"/>
      <c r="CP128" s="502"/>
      <c r="CQ128" s="502"/>
      <c r="CR128" s="489">
        <f t="shared" si="509"/>
        <v>0</v>
      </c>
      <c r="CS128" s="502"/>
      <c r="CT128" s="502"/>
      <c r="CU128" s="502"/>
      <c r="CV128" s="502"/>
      <c r="CW128" s="502"/>
      <c r="CX128" s="502"/>
      <c r="CY128" s="496">
        <f>CS128+CT128-CU128+CV128-CW128+CX128</f>
        <v>0</v>
      </c>
      <c r="CZ128" s="502"/>
      <c r="DA128" s="502"/>
      <c r="DC128" s="502"/>
      <c r="DD128" s="502"/>
      <c r="DE128" s="502"/>
      <c r="DF128" s="502"/>
      <c r="DG128" s="489">
        <f t="shared" si="510"/>
        <v>0</v>
      </c>
      <c r="DH128" s="502"/>
      <c r="DI128" s="502"/>
      <c r="DJ128" s="502"/>
      <c r="DK128" s="502"/>
      <c r="DL128" s="502"/>
      <c r="DM128" s="502"/>
      <c r="DN128" s="496">
        <f>DH128+DI128-DJ128+DK128-DL128+DM128</f>
        <v>0</v>
      </c>
      <c r="DO128" s="502"/>
      <c r="DP128" s="502"/>
      <c r="DQ128" s="502"/>
      <c r="DR128" s="502"/>
      <c r="DS128" s="502"/>
      <c r="DT128" s="489" t="e">
        <f>#REF!+DQ128-DR128+DS128</f>
        <v>#REF!</v>
      </c>
      <c r="DU128" s="502"/>
      <c r="DV128" s="502"/>
      <c r="DW128" s="502"/>
      <c r="DX128" s="502"/>
      <c r="DY128" s="502"/>
      <c r="DZ128" s="502"/>
      <c r="EA128" s="496">
        <f>DU128+DV128-DW128+DX128-DY128+DZ128</f>
        <v>0</v>
      </c>
      <c r="EB128" s="502"/>
      <c r="EC128" s="502"/>
      <c r="ED128" s="502"/>
      <c r="EE128" s="502"/>
      <c r="EF128" s="502"/>
      <c r="EG128" s="489" t="e">
        <f>#REF!+ED128-EE128+EF128</f>
        <v>#REF!</v>
      </c>
      <c r="EH128" s="502"/>
      <c r="EI128" s="502"/>
      <c r="EJ128" s="502"/>
      <c r="EK128" s="502"/>
      <c r="EL128" s="502"/>
      <c r="EM128" s="502"/>
      <c r="EN128" s="496">
        <f>EH128+EI128-EJ128+EK128-EL128+EM128</f>
        <v>0</v>
      </c>
      <c r="EO128" s="502"/>
      <c r="EP128" s="502"/>
    </row>
    <row r="129" spans="1:146" hidden="1" outlineLevel="1" x14ac:dyDescent="0.25">
      <c r="A129" s="499" t="s">
        <v>11</v>
      </c>
      <c r="B129" s="500" t="s">
        <v>324</v>
      </c>
      <c r="C129" s="501"/>
      <c r="D129" s="502"/>
      <c r="E129" s="502"/>
      <c r="F129" s="502"/>
      <c r="G129" s="489">
        <f t="shared" si="503"/>
        <v>0</v>
      </c>
      <c r="H129" s="502"/>
      <c r="I129" s="502"/>
      <c r="J129" s="502"/>
      <c r="K129" s="502"/>
      <c r="L129" s="502"/>
      <c r="M129" s="502"/>
      <c r="N129" s="496">
        <f>H129+I129-J129+K129-L129+M129</f>
        <v>0</v>
      </c>
      <c r="O129" s="502"/>
      <c r="P129" s="502"/>
      <c r="Q129" s="502"/>
      <c r="R129" s="502"/>
      <c r="S129" s="502"/>
      <c r="T129" s="502"/>
      <c r="U129" s="489">
        <f t="shared" si="504"/>
        <v>0</v>
      </c>
      <c r="V129" s="502"/>
      <c r="W129" s="502"/>
      <c r="X129" s="502"/>
      <c r="Y129" s="502"/>
      <c r="Z129" s="502"/>
      <c r="AA129" s="502"/>
      <c r="AB129" s="496">
        <f>V129+W129-X129+Y129-Z129+AA129</f>
        <v>0</v>
      </c>
      <c r="AC129" s="502"/>
      <c r="AD129" s="502"/>
      <c r="AF129" s="502"/>
      <c r="AG129" s="502"/>
      <c r="AH129" s="502"/>
      <c r="AI129" s="502"/>
      <c r="AJ129" s="489">
        <f t="shared" si="505"/>
        <v>0</v>
      </c>
      <c r="AK129" s="502"/>
      <c r="AL129" s="502"/>
      <c r="AM129" s="502"/>
      <c r="AN129" s="502"/>
      <c r="AO129" s="502"/>
      <c r="AP129" s="502"/>
      <c r="AQ129" s="496">
        <f>AK129+AL129-AM129+AN129-AO129+AP129</f>
        <v>0</v>
      </c>
      <c r="AR129" s="502"/>
      <c r="AS129" s="502"/>
      <c r="AU129" s="502"/>
      <c r="AV129" s="502"/>
      <c r="AW129" s="502"/>
      <c r="AX129" s="502"/>
      <c r="AY129" s="489">
        <f t="shared" si="506"/>
        <v>0</v>
      </c>
      <c r="AZ129" s="502"/>
      <c r="BA129" s="502"/>
      <c r="BB129" s="502"/>
      <c r="BC129" s="502"/>
      <c r="BD129" s="502"/>
      <c r="BE129" s="502"/>
      <c r="BF129" s="496">
        <f>AZ129+BA129-BB129+BC129-BD129+BE129</f>
        <v>0</v>
      </c>
      <c r="BG129" s="502"/>
      <c r="BH129" s="502"/>
      <c r="BJ129" s="502"/>
      <c r="BK129" s="502"/>
      <c r="BL129" s="502"/>
      <c r="BM129" s="502"/>
      <c r="BN129" s="489">
        <f t="shared" si="507"/>
        <v>0</v>
      </c>
      <c r="BO129" s="502"/>
      <c r="BP129" s="502"/>
      <c r="BQ129" s="502"/>
      <c r="BR129" s="502"/>
      <c r="BS129" s="502"/>
      <c r="BT129" s="502"/>
      <c r="BU129" s="496">
        <f>BO129+BP129-BQ129+BR129-BS129+BT129</f>
        <v>0</v>
      </c>
      <c r="BV129" s="502"/>
      <c r="BW129" s="502"/>
      <c r="BY129" s="502"/>
      <c r="BZ129" s="502"/>
      <c r="CA129" s="502"/>
      <c r="CB129" s="502"/>
      <c r="CC129" s="489">
        <f t="shared" si="508"/>
        <v>0</v>
      </c>
      <c r="CD129" s="502"/>
      <c r="CE129" s="502"/>
      <c r="CF129" s="502"/>
      <c r="CG129" s="502"/>
      <c r="CH129" s="502"/>
      <c r="CI129" s="502"/>
      <c r="CJ129" s="496">
        <f>CD129+CE129-CF129+CG129-CH129+CI129</f>
        <v>0</v>
      </c>
      <c r="CK129" s="502"/>
      <c r="CL129" s="502"/>
      <c r="CN129" s="502"/>
      <c r="CO129" s="502"/>
      <c r="CP129" s="502"/>
      <c r="CQ129" s="502"/>
      <c r="CR129" s="489">
        <f t="shared" si="509"/>
        <v>0</v>
      </c>
      <c r="CS129" s="502"/>
      <c r="CT129" s="502"/>
      <c r="CU129" s="502"/>
      <c r="CV129" s="502"/>
      <c r="CW129" s="502"/>
      <c r="CX129" s="502"/>
      <c r="CY129" s="496">
        <f>CS129+CT129-CU129+CV129-CW129+CX129</f>
        <v>0</v>
      </c>
      <c r="CZ129" s="502"/>
      <c r="DA129" s="502"/>
      <c r="DC129" s="502"/>
      <c r="DD129" s="502"/>
      <c r="DE129" s="502"/>
      <c r="DF129" s="502"/>
      <c r="DG129" s="489">
        <f t="shared" si="510"/>
        <v>0</v>
      </c>
      <c r="DH129" s="502"/>
      <c r="DI129" s="502"/>
      <c r="DJ129" s="502"/>
      <c r="DK129" s="502"/>
      <c r="DL129" s="502"/>
      <c r="DM129" s="502"/>
      <c r="DN129" s="496">
        <f>DH129+DI129-DJ129+DK129-DL129+DM129</f>
        <v>0</v>
      </c>
      <c r="DO129" s="502"/>
      <c r="DP129" s="502"/>
      <c r="DQ129" s="502"/>
      <c r="DR129" s="502"/>
      <c r="DS129" s="502"/>
      <c r="DT129" s="489" t="e">
        <f>#REF!+DQ129-DR129+DS129</f>
        <v>#REF!</v>
      </c>
      <c r="DU129" s="502"/>
      <c r="DV129" s="502"/>
      <c r="DW129" s="502"/>
      <c r="DX129" s="502"/>
      <c r="DY129" s="502"/>
      <c r="DZ129" s="502"/>
      <c r="EA129" s="496">
        <f>DU129+DV129-DW129+DX129-DY129+DZ129</f>
        <v>0</v>
      </c>
      <c r="EB129" s="502"/>
      <c r="EC129" s="502"/>
      <c r="ED129" s="502"/>
      <c r="EE129" s="502"/>
      <c r="EF129" s="502"/>
      <c r="EG129" s="489" t="e">
        <f>#REF!+ED129-EE129+EF129</f>
        <v>#REF!</v>
      </c>
      <c r="EH129" s="502"/>
      <c r="EI129" s="502"/>
      <c r="EJ129" s="502"/>
      <c r="EK129" s="502"/>
      <c r="EL129" s="502"/>
      <c r="EM129" s="502"/>
      <c r="EN129" s="496">
        <f>EH129+EI129-EJ129+EK129-EL129+EM129</f>
        <v>0</v>
      </c>
      <c r="EO129" s="502"/>
      <c r="EP129" s="502"/>
    </row>
    <row r="130" spans="1:146" ht="30" hidden="1" outlineLevel="1" x14ac:dyDescent="0.25">
      <c r="A130" s="487" t="s">
        <v>243</v>
      </c>
      <c r="B130" s="488" t="s">
        <v>325</v>
      </c>
      <c r="C130" s="489">
        <f t="shared" ref="C130:AC130" si="511">SUM(C131:C136)</f>
        <v>0</v>
      </c>
      <c r="D130" s="489">
        <f t="shared" si="511"/>
        <v>0</v>
      </c>
      <c r="E130" s="489">
        <f t="shared" si="511"/>
        <v>0</v>
      </c>
      <c r="F130" s="489">
        <f t="shared" si="511"/>
        <v>0</v>
      </c>
      <c r="G130" s="489">
        <f t="shared" si="511"/>
        <v>0</v>
      </c>
      <c r="H130" s="489">
        <f t="shared" si="511"/>
        <v>0</v>
      </c>
      <c r="I130" s="489">
        <f t="shared" si="511"/>
        <v>0</v>
      </c>
      <c r="J130" s="489">
        <f t="shared" si="511"/>
        <v>0</v>
      </c>
      <c r="K130" s="489">
        <f t="shared" si="511"/>
        <v>0</v>
      </c>
      <c r="L130" s="489">
        <f t="shared" si="511"/>
        <v>0</v>
      </c>
      <c r="M130" s="489">
        <f t="shared" si="511"/>
        <v>0</v>
      </c>
      <c r="N130" s="489">
        <f t="shared" si="511"/>
        <v>0</v>
      </c>
      <c r="O130" s="489">
        <f t="shared" si="511"/>
        <v>0</v>
      </c>
      <c r="P130" s="489">
        <f t="shared" si="511"/>
        <v>0</v>
      </c>
      <c r="Q130" s="489">
        <f t="shared" si="511"/>
        <v>0</v>
      </c>
      <c r="R130" s="489">
        <f t="shared" si="511"/>
        <v>0</v>
      </c>
      <c r="S130" s="489">
        <f t="shared" si="511"/>
        <v>0</v>
      </c>
      <c r="T130" s="489">
        <f t="shared" si="511"/>
        <v>0</v>
      </c>
      <c r="U130" s="489">
        <f t="shared" si="511"/>
        <v>0</v>
      </c>
      <c r="V130" s="489">
        <f t="shared" si="511"/>
        <v>0</v>
      </c>
      <c r="W130" s="489">
        <f t="shared" si="511"/>
        <v>0</v>
      </c>
      <c r="X130" s="489">
        <f t="shared" si="511"/>
        <v>0</v>
      </c>
      <c r="Y130" s="489">
        <f t="shared" si="511"/>
        <v>0</v>
      </c>
      <c r="Z130" s="489">
        <f t="shared" si="511"/>
        <v>0</v>
      </c>
      <c r="AA130" s="489">
        <f t="shared" si="511"/>
        <v>0</v>
      </c>
      <c r="AB130" s="489">
        <f t="shared" si="511"/>
        <v>0</v>
      </c>
      <c r="AC130" s="489">
        <f t="shared" si="511"/>
        <v>0</v>
      </c>
      <c r="AD130" s="489">
        <f>SUM(AD131:AD136)</f>
        <v>0</v>
      </c>
      <c r="AF130" s="489">
        <f t="shared" ref="AF130:AR130" si="512">SUM(AF131:AF136)</f>
        <v>0</v>
      </c>
      <c r="AG130" s="489">
        <f t="shared" si="512"/>
        <v>0</v>
      </c>
      <c r="AH130" s="489">
        <f t="shared" si="512"/>
        <v>0</v>
      </c>
      <c r="AI130" s="489">
        <f t="shared" si="512"/>
        <v>0</v>
      </c>
      <c r="AJ130" s="489">
        <f t="shared" si="512"/>
        <v>0</v>
      </c>
      <c r="AK130" s="489">
        <f t="shared" si="512"/>
        <v>0</v>
      </c>
      <c r="AL130" s="489">
        <f t="shared" si="512"/>
        <v>0</v>
      </c>
      <c r="AM130" s="489">
        <f t="shared" si="512"/>
        <v>0</v>
      </c>
      <c r="AN130" s="489">
        <f t="shared" si="512"/>
        <v>0</v>
      </c>
      <c r="AO130" s="489">
        <f t="shared" si="512"/>
        <v>0</v>
      </c>
      <c r="AP130" s="489">
        <f t="shared" si="512"/>
        <v>0</v>
      </c>
      <c r="AQ130" s="489">
        <f t="shared" si="512"/>
        <v>0</v>
      </c>
      <c r="AR130" s="489">
        <f t="shared" si="512"/>
        <v>0</v>
      </c>
      <c r="AS130" s="489">
        <f>SUM(AS131:AS136)</f>
        <v>0</v>
      </c>
      <c r="AU130" s="489">
        <f t="shared" ref="AU130:BG130" si="513">SUM(AU131:AU136)</f>
        <v>0</v>
      </c>
      <c r="AV130" s="489">
        <f t="shared" si="513"/>
        <v>0</v>
      </c>
      <c r="AW130" s="489">
        <f t="shared" si="513"/>
        <v>0</v>
      </c>
      <c r="AX130" s="489">
        <f t="shared" si="513"/>
        <v>0</v>
      </c>
      <c r="AY130" s="489">
        <f t="shared" si="513"/>
        <v>0</v>
      </c>
      <c r="AZ130" s="489">
        <f t="shared" si="513"/>
        <v>0</v>
      </c>
      <c r="BA130" s="489">
        <f t="shared" si="513"/>
        <v>0</v>
      </c>
      <c r="BB130" s="489">
        <f t="shared" si="513"/>
        <v>0</v>
      </c>
      <c r="BC130" s="489">
        <f t="shared" si="513"/>
        <v>0</v>
      </c>
      <c r="BD130" s="489">
        <f t="shared" si="513"/>
        <v>0</v>
      </c>
      <c r="BE130" s="489">
        <f t="shared" si="513"/>
        <v>0</v>
      </c>
      <c r="BF130" s="489">
        <f t="shared" si="513"/>
        <v>0</v>
      </c>
      <c r="BG130" s="489">
        <f t="shared" si="513"/>
        <v>0</v>
      </c>
      <c r="BH130" s="489">
        <f>SUM(BH131:BH136)</f>
        <v>0</v>
      </c>
      <c r="BJ130" s="489">
        <f t="shared" ref="BJ130:BV130" si="514">SUM(BJ131:BJ136)</f>
        <v>0</v>
      </c>
      <c r="BK130" s="489">
        <f t="shared" si="514"/>
        <v>0</v>
      </c>
      <c r="BL130" s="489">
        <f t="shared" si="514"/>
        <v>0</v>
      </c>
      <c r="BM130" s="489">
        <f t="shared" si="514"/>
        <v>0</v>
      </c>
      <c r="BN130" s="489">
        <f t="shared" si="514"/>
        <v>0</v>
      </c>
      <c r="BO130" s="489">
        <f t="shared" si="514"/>
        <v>0</v>
      </c>
      <c r="BP130" s="489">
        <f t="shared" si="514"/>
        <v>0</v>
      </c>
      <c r="BQ130" s="489">
        <f t="shared" si="514"/>
        <v>0</v>
      </c>
      <c r="BR130" s="489">
        <f t="shared" si="514"/>
        <v>0</v>
      </c>
      <c r="BS130" s="489">
        <f t="shared" si="514"/>
        <v>0</v>
      </c>
      <c r="BT130" s="489">
        <f t="shared" si="514"/>
        <v>0</v>
      </c>
      <c r="BU130" s="489">
        <f t="shared" si="514"/>
        <v>0</v>
      </c>
      <c r="BV130" s="489">
        <f t="shared" si="514"/>
        <v>0</v>
      </c>
      <c r="BW130" s="489">
        <f>SUM(BW131:BW136)</f>
        <v>0</v>
      </c>
      <c r="BY130" s="489">
        <f t="shared" ref="BY130:CK130" si="515">SUM(BY131:BY136)</f>
        <v>0</v>
      </c>
      <c r="BZ130" s="489">
        <f t="shared" si="515"/>
        <v>0</v>
      </c>
      <c r="CA130" s="489">
        <f t="shared" si="515"/>
        <v>0</v>
      </c>
      <c r="CB130" s="489">
        <f t="shared" si="515"/>
        <v>0</v>
      </c>
      <c r="CC130" s="489">
        <f t="shared" si="515"/>
        <v>0</v>
      </c>
      <c r="CD130" s="489">
        <f t="shared" si="515"/>
        <v>0</v>
      </c>
      <c r="CE130" s="489">
        <f t="shared" si="515"/>
        <v>0</v>
      </c>
      <c r="CF130" s="489">
        <f t="shared" si="515"/>
        <v>0</v>
      </c>
      <c r="CG130" s="489">
        <f t="shared" si="515"/>
        <v>0</v>
      </c>
      <c r="CH130" s="489">
        <f t="shared" si="515"/>
        <v>0</v>
      </c>
      <c r="CI130" s="489">
        <f t="shared" si="515"/>
        <v>0</v>
      </c>
      <c r="CJ130" s="489">
        <f t="shared" si="515"/>
        <v>0</v>
      </c>
      <c r="CK130" s="489">
        <f t="shared" si="515"/>
        <v>0</v>
      </c>
      <c r="CL130" s="489">
        <f>SUM(CL131:CL136)</f>
        <v>0</v>
      </c>
      <c r="CN130" s="489">
        <f t="shared" ref="CN130:CZ130" si="516">SUM(CN131:CN136)</f>
        <v>0</v>
      </c>
      <c r="CO130" s="489">
        <f t="shared" si="516"/>
        <v>0</v>
      </c>
      <c r="CP130" s="489">
        <f t="shared" si="516"/>
        <v>0</v>
      </c>
      <c r="CQ130" s="489">
        <f t="shared" si="516"/>
        <v>0</v>
      </c>
      <c r="CR130" s="489">
        <f t="shared" si="516"/>
        <v>0</v>
      </c>
      <c r="CS130" s="489">
        <f t="shared" si="516"/>
        <v>0</v>
      </c>
      <c r="CT130" s="489">
        <f t="shared" si="516"/>
        <v>0</v>
      </c>
      <c r="CU130" s="489">
        <f t="shared" si="516"/>
        <v>0</v>
      </c>
      <c r="CV130" s="489">
        <f t="shared" si="516"/>
        <v>0</v>
      </c>
      <c r="CW130" s="489">
        <f t="shared" si="516"/>
        <v>0</v>
      </c>
      <c r="CX130" s="489">
        <f t="shared" si="516"/>
        <v>0</v>
      </c>
      <c r="CY130" s="489">
        <f t="shared" si="516"/>
        <v>0</v>
      </c>
      <c r="CZ130" s="489">
        <f t="shared" si="516"/>
        <v>0</v>
      </c>
      <c r="DA130" s="489">
        <f>SUM(DA131:DA136)</f>
        <v>0</v>
      </c>
      <c r="DC130" s="489">
        <f t="shared" ref="DC130:DO130" si="517">SUM(DC131:DC136)</f>
        <v>0</v>
      </c>
      <c r="DD130" s="489">
        <f t="shared" si="517"/>
        <v>0</v>
      </c>
      <c r="DE130" s="489">
        <f t="shared" si="517"/>
        <v>0</v>
      </c>
      <c r="DF130" s="489">
        <f t="shared" si="517"/>
        <v>0</v>
      </c>
      <c r="DG130" s="489">
        <f t="shared" si="517"/>
        <v>0</v>
      </c>
      <c r="DH130" s="489">
        <f t="shared" si="517"/>
        <v>0</v>
      </c>
      <c r="DI130" s="489">
        <f t="shared" si="517"/>
        <v>0</v>
      </c>
      <c r="DJ130" s="489">
        <f t="shared" si="517"/>
        <v>0</v>
      </c>
      <c r="DK130" s="489">
        <f t="shared" si="517"/>
        <v>0</v>
      </c>
      <c r="DL130" s="489">
        <f t="shared" si="517"/>
        <v>0</v>
      </c>
      <c r="DM130" s="489">
        <f t="shared" si="517"/>
        <v>0</v>
      </c>
      <c r="DN130" s="489">
        <f t="shared" si="517"/>
        <v>0</v>
      </c>
      <c r="DO130" s="489">
        <f t="shared" si="517"/>
        <v>0</v>
      </c>
      <c r="DP130" s="489">
        <f>SUM(DP131:DP136)</f>
        <v>0</v>
      </c>
      <c r="DQ130" s="489">
        <f t="shared" ref="DQ130:EB130" si="518">SUM(DQ131:DQ136)</f>
        <v>0</v>
      </c>
      <c r="DR130" s="489">
        <f t="shared" si="518"/>
        <v>0</v>
      </c>
      <c r="DS130" s="489">
        <f t="shared" si="518"/>
        <v>0</v>
      </c>
      <c r="DT130" s="489" t="e">
        <f t="shared" si="518"/>
        <v>#REF!</v>
      </c>
      <c r="DU130" s="489">
        <f t="shared" si="518"/>
        <v>0</v>
      </c>
      <c r="DV130" s="489">
        <f t="shared" si="518"/>
        <v>0</v>
      </c>
      <c r="DW130" s="489">
        <f t="shared" si="518"/>
        <v>0</v>
      </c>
      <c r="DX130" s="489">
        <f t="shared" si="518"/>
        <v>0</v>
      </c>
      <c r="DY130" s="489">
        <f t="shared" si="518"/>
        <v>0</v>
      </c>
      <c r="DZ130" s="489">
        <f t="shared" si="518"/>
        <v>0</v>
      </c>
      <c r="EA130" s="489">
        <f t="shared" si="518"/>
        <v>0</v>
      </c>
      <c r="EB130" s="489">
        <f t="shared" si="518"/>
        <v>0</v>
      </c>
      <c r="EC130" s="489">
        <f>SUM(EC131:EC136)</f>
        <v>0</v>
      </c>
      <c r="ED130" s="489">
        <f t="shared" ref="ED130:EO130" si="519">SUM(ED131:ED136)</f>
        <v>0</v>
      </c>
      <c r="EE130" s="489">
        <f t="shared" si="519"/>
        <v>0</v>
      </c>
      <c r="EF130" s="489">
        <f t="shared" si="519"/>
        <v>0</v>
      </c>
      <c r="EG130" s="489" t="e">
        <f t="shared" si="519"/>
        <v>#REF!</v>
      </c>
      <c r="EH130" s="489">
        <f t="shared" si="519"/>
        <v>0</v>
      </c>
      <c r="EI130" s="489">
        <f t="shared" si="519"/>
        <v>0</v>
      </c>
      <c r="EJ130" s="489">
        <f t="shared" si="519"/>
        <v>0</v>
      </c>
      <c r="EK130" s="489">
        <f t="shared" si="519"/>
        <v>0</v>
      </c>
      <c r="EL130" s="489">
        <f t="shared" si="519"/>
        <v>0</v>
      </c>
      <c r="EM130" s="489">
        <f t="shared" si="519"/>
        <v>0</v>
      </c>
      <c r="EN130" s="489">
        <f t="shared" si="519"/>
        <v>0</v>
      </c>
      <c r="EO130" s="489">
        <f t="shared" si="519"/>
        <v>0</v>
      </c>
      <c r="EP130" s="489">
        <f>SUM(EP131:EP136)</f>
        <v>0</v>
      </c>
    </row>
    <row r="131" spans="1:146" hidden="1" outlineLevel="1" x14ac:dyDescent="0.25">
      <c r="A131" s="499" t="s">
        <v>2</v>
      </c>
      <c r="B131" s="500" t="s">
        <v>326</v>
      </c>
      <c r="C131" s="501"/>
      <c r="D131" s="502"/>
      <c r="E131" s="502"/>
      <c r="F131" s="502"/>
      <c r="G131" s="489">
        <f t="shared" ref="G131:G136" si="520">C131+D131-E131+F131</f>
        <v>0</v>
      </c>
      <c r="H131" s="502"/>
      <c r="I131" s="502"/>
      <c r="J131" s="502"/>
      <c r="K131" s="502"/>
      <c r="L131" s="502"/>
      <c r="M131" s="502"/>
      <c r="N131" s="496">
        <f t="shared" ref="N131:N136" si="521">H131+I131-J131+K131-L131+M131</f>
        <v>0</v>
      </c>
      <c r="O131" s="502"/>
      <c r="P131" s="502"/>
      <c r="Q131" s="502"/>
      <c r="R131" s="502"/>
      <c r="S131" s="502"/>
      <c r="T131" s="502"/>
      <c r="U131" s="489">
        <f t="shared" ref="U131:U136" si="522">Q131+R131-S131+T131</f>
        <v>0</v>
      </c>
      <c r="V131" s="502"/>
      <c r="W131" s="502"/>
      <c r="X131" s="502"/>
      <c r="Y131" s="502"/>
      <c r="Z131" s="502"/>
      <c r="AA131" s="502"/>
      <c r="AB131" s="496">
        <f t="shared" ref="AB131:AB136" si="523">V131+W131-X131+Y131-Z131+AA131</f>
        <v>0</v>
      </c>
      <c r="AC131" s="502"/>
      <c r="AD131" s="502"/>
      <c r="AF131" s="502"/>
      <c r="AG131" s="502"/>
      <c r="AH131" s="502"/>
      <c r="AI131" s="502"/>
      <c r="AJ131" s="489">
        <f t="shared" ref="AJ131:AJ136" si="524">AF131+AG131-AH131+AI131</f>
        <v>0</v>
      </c>
      <c r="AK131" s="502"/>
      <c r="AL131" s="502"/>
      <c r="AM131" s="502"/>
      <c r="AN131" s="502"/>
      <c r="AO131" s="502"/>
      <c r="AP131" s="502"/>
      <c r="AQ131" s="496">
        <f t="shared" ref="AQ131:AQ136" si="525">AK131+AL131-AM131+AN131-AO131+AP131</f>
        <v>0</v>
      </c>
      <c r="AR131" s="502"/>
      <c r="AS131" s="502"/>
      <c r="AU131" s="502"/>
      <c r="AV131" s="502"/>
      <c r="AW131" s="502"/>
      <c r="AX131" s="502"/>
      <c r="AY131" s="489">
        <f t="shared" ref="AY131:AY136" si="526">AU131+AV131-AW131+AX131</f>
        <v>0</v>
      </c>
      <c r="AZ131" s="502"/>
      <c r="BA131" s="502"/>
      <c r="BB131" s="502"/>
      <c r="BC131" s="502"/>
      <c r="BD131" s="502"/>
      <c r="BE131" s="502"/>
      <c r="BF131" s="496">
        <f t="shared" ref="BF131:BF136" si="527">AZ131+BA131-BB131+BC131-BD131+BE131</f>
        <v>0</v>
      </c>
      <c r="BG131" s="502"/>
      <c r="BH131" s="502"/>
      <c r="BJ131" s="502"/>
      <c r="BK131" s="502"/>
      <c r="BL131" s="502"/>
      <c r="BM131" s="502"/>
      <c r="BN131" s="489">
        <f t="shared" ref="BN131:BN136" si="528">BJ131+BK131-BL131+BM131</f>
        <v>0</v>
      </c>
      <c r="BO131" s="502"/>
      <c r="BP131" s="502"/>
      <c r="BQ131" s="502"/>
      <c r="BR131" s="502"/>
      <c r="BS131" s="502"/>
      <c r="BT131" s="502"/>
      <c r="BU131" s="496">
        <f t="shared" ref="BU131:BU136" si="529">BO131+BP131-BQ131+BR131-BS131+BT131</f>
        <v>0</v>
      </c>
      <c r="BV131" s="502"/>
      <c r="BW131" s="502"/>
      <c r="BY131" s="502"/>
      <c r="BZ131" s="502"/>
      <c r="CA131" s="502"/>
      <c r="CB131" s="502"/>
      <c r="CC131" s="489">
        <f t="shared" ref="CC131:CC136" si="530">BY131+BZ131-CA131+CB131</f>
        <v>0</v>
      </c>
      <c r="CD131" s="502"/>
      <c r="CE131" s="502"/>
      <c r="CF131" s="502"/>
      <c r="CG131" s="502"/>
      <c r="CH131" s="502"/>
      <c r="CI131" s="502"/>
      <c r="CJ131" s="496">
        <f t="shared" ref="CJ131:CJ136" si="531">CD131+CE131-CF131+CG131-CH131+CI131</f>
        <v>0</v>
      </c>
      <c r="CK131" s="502"/>
      <c r="CL131" s="502"/>
      <c r="CN131" s="502"/>
      <c r="CO131" s="502"/>
      <c r="CP131" s="502"/>
      <c r="CQ131" s="502"/>
      <c r="CR131" s="489">
        <f t="shared" ref="CR131:CR136" si="532">CN131+CO131-CP131+CQ131</f>
        <v>0</v>
      </c>
      <c r="CS131" s="502"/>
      <c r="CT131" s="502"/>
      <c r="CU131" s="502"/>
      <c r="CV131" s="502"/>
      <c r="CW131" s="502"/>
      <c r="CX131" s="502"/>
      <c r="CY131" s="496">
        <f t="shared" ref="CY131:CY136" si="533">CS131+CT131-CU131+CV131-CW131+CX131</f>
        <v>0</v>
      </c>
      <c r="CZ131" s="502"/>
      <c r="DA131" s="502"/>
      <c r="DC131" s="502"/>
      <c r="DD131" s="502"/>
      <c r="DE131" s="502"/>
      <c r="DF131" s="502"/>
      <c r="DG131" s="489">
        <f t="shared" ref="DG131:DG136" si="534">DC131+DD131-DE131+DF131</f>
        <v>0</v>
      </c>
      <c r="DH131" s="502"/>
      <c r="DI131" s="502"/>
      <c r="DJ131" s="502"/>
      <c r="DK131" s="502"/>
      <c r="DL131" s="502"/>
      <c r="DM131" s="502"/>
      <c r="DN131" s="496">
        <f t="shared" ref="DN131:DN136" si="535">DH131+DI131-DJ131+DK131-DL131+DM131</f>
        <v>0</v>
      </c>
      <c r="DO131" s="502"/>
      <c r="DP131" s="502"/>
      <c r="DQ131" s="502"/>
      <c r="DR131" s="502"/>
      <c r="DS131" s="502"/>
      <c r="DT131" s="489" t="e">
        <f>#REF!+DQ131-DR131+DS131</f>
        <v>#REF!</v>
      </c>
      <c r="DU131" s="502"/>
      <c r="DV131" s="502"/>
      <c r="DW131" s="502"/>
      <c r="DX131" s="502"/>
      <c r="DY131" s="502"/>
      <c r="DZ131" s="502"/>
      <c r="EA131" s="496">
        <f t="shared" ref="EA131:EA136" si="536">DU131+DV131-DW131+DX131-DY131+DZ131</f>
        <v>0</v>
      </c>
      <c r="EB131" s="502"/>
      <c r="EC131" s="502"/>
      <c r="ED131" s="502"/>
      <c r="EE131" s="502"/>
      <c r="EF131" s="502"/>
      <c r="EG131" s="489" t="e">
        <f>#REF!+ED131-EE131+EF131</f>
        <v>#REF!</v>
      </c>
      <c r="EH131" s="502"/>
      <c r="EI131" s="502"/>
      <c r="EJ131" s="502"/>
      <c r="EK131" s="502"/>
      <c r="EL131" s="502"/>
      <c r="EM131" s="502"/>
      <c r="EN131" s="496">
        <f t="shared" ref="EN131:EN136" si="537">EH131+EI131-EJ131+EK131-EL131+EM131</f>
        <v>0</v>
      </c>
      <c r="EO131" s="502"/>
      <c r="EP131" s="502"/>
    </row>
    <row r="132" spans="1:146" hidden="1" outlineLevel="1" x14ac:dyDescent="0.25">
      <c r="A132" s="499" t="s">
        <v>3</v>
      </c>
      <c r="B132" s="500" t="s">
        <v>327</v>
      </c>
      <c r="C132" s="501"/>
      <c r="D132" s="502"/>
      <c r="E132" s="502"/>
      <c r="F132" s="502"/>
      <c r="G132" s="489">
        <f t="shared" si="520"/>
        <v>0</v>
      </c>
      <c r="H132" s="502"/>
      <c r="I132" s="502"/>
      <c r="J132" s="502"/>
      <c r="K132" s="502"/>
      <c r="L132" s="502"/>
      <c r="M132" s="502"/>
      <c r="N132" s="496">
        <f t="shared" si="521"/>
        <v>0</v>
      </c>
      <c r="O132" s="502"/>
      <c r="P132" s="502"/>
      <c r="Q132" s="502"/>
      <c r="R132" s="502"/>
      <c r="S132" s="502"/>
      <c r="T132" s="502"/>
      <c r="U132" s="489">
        <f t="shared" si="522"/>
        <v>0</v>
      </c>
      <c r="V132" s="502"/>
      <c r="W132" s="502"/>
      <c r="X132" s="502"/>
      <c r="Y132" s="502"/>
      <c r="Z132" s="502"/>
      <c r="AA132" s="502"/>
      <c r="AB132" s="496">
        <f t="shared" si="523"/>
        <v>0</v>
      </c>
      <c r="AC132" s="502"/>
      <c r="AD132" s="502"/>
      <c r="AF132" s="502"/>
      <c r="AG132" s="502"/>
      <c r="AH132" s="502"/>
      <c r="AI132" s="502"/>
      <c r="AJ132" s="489">
        <f t="shared" si="524"/>
        <v>0</v>
      </c>
      <c r="AK132" s="502"/>
      <c r="AL132" s="502"/>
      <c r="AM132" s="502"/>
      <c r="AN132" s="502"/>
      <c r="AO132" s="502"/>
      <c r="AP132" s="502"/>
      <c r="AQ132" s="496">
        <f t="shared" si="525"/>
        <v>0</v>
      </c>
      <c r="AR132" s="502"/>
      <c r="AS132" s="502"/>
      <c r="AU132" s="502"/>
      <c r="AV132" s="502"/>
      <c r="AW132" s="502"/>
      <c r="AX132" s="502"/>
      <c r="AY132" s="489">
        <f t="shared" si="526"/>
        <v>0</v>
      </c>
      <c r="AZ132" s="502"/>
      <c r="BA132" s="502"/>
      <c r="BB132" s="502"/>
      <c r="BC132" s="502"/>
      <c r="BD132" s="502"/>
      <c r="BE132" s="502"/>
      <c r="BF132" s="496">
        <f t="shared" si="527"/>
        <v>0</v>
      </c>
      <c r="BG132" s="502"/>
      <c r="BH132" s="502"/>
      <c r="BJ132" s="502"/>
      <c r="BK132" s="502"/>
      <c r="BL132" s="502"/>
      <c r="BM132" s="502"/>
      <c r="BN132" s="489">
        <f t="shared" si="528"/>
        <v>0</v>
      </c>
      <c r="BO132" s="502"/>
      <c r="BP132" s="502"/>
      <c r="BQ132" s="502"/>
      <c r="BR132" s="502"/>
      <c r="BS132" s="502"/>
      <c r="BT132" s="502"/>
      <c r="BU132" s="496">
        <f t="shared" si="529"/>
        <v>0</v>
      </c>
      <c r="BV132" s="502"/>
      <c r="BW132" s="502"/>
      <c r="BY132" s="502"/>
      <c r="BZ132" s="502"/>
      <c r="CA132" s="502"/>
      <c r="CB132" s="502"/>
      <c r="CC132" s="489">
        <f t="shared" si="530"/>
        <v>0</v>
      </c>
      <c r="CD132" s="502"/>
      <c r="CE132" s="502"/>
      <c r="CF132" s="502"/>
      <c r="CG132" s="502"/>
      <c r="CH132" s="502"/>
      <c r="CI132" s="502"/>
      <c r="CJ132" s="496">
        <f t="shared" si="531"/>
        <v>0</v>
      </c>
      <c r="CK132" s="502"/>
      <c r="CL132" s="502"/>
      <c r="CN132" s="502"/>
      <c r="CO132" s="502"/>
      <c r="CP132" s="502"/>
      <c r="CQ132" s="502"/>
      <c r="CR132" s="489">
        <f t="shared" si="532"/>
        <v>0</v>
      </c>
      <c r="CS132" s="502"/>
      <c r="CT132" s="502"/>
      <c r="CU132" s="502"/>
      <c r="CV132" s="502"/>
      <c r="CW132" s="502"/>
      <c r="CX132" s="502"/>
      <c r="CY132" s="496">
        <f t="shared" si="533"/>
        <v>0</v>
      </c>
      <c r="CZ132" s="502"/>
      <c r="DA132" s="502"/>
      <c r="DC132" s="502"/>
      <c r="DD132" s="502"/>
      <c r="DE132" s="502"/>
      <c r="DF132" s="502"/>
      <c r="DG132" s="489">
        <f t="shared" si="534"/>
        <v>0</v>
      </c>
      <c r="DH132" s="502"/>
      <c r="DI132" s="502"/>
      <c r="DJ132" s="502"/>
      <c r="DK132" s="502"/>
      <c r="DL132" s="502"/>
      <c r="DM132" s="502"/>
      <c r="DN132" s="496">
        <f t="shared" si="535"/>
        <v>0</v>
      </c>
      <c r="DO132" s="502"/>
      <c r="DP132" s="502"/>
      <c r="DQ132" s="502"/>
      <c r="DR132" s="502"/>
      <c r="DS132" s="502"/>
      <c r="DT132" s="489" t="e">
        <f>#REF!+DQ132-DR132+DS132</f>
        <v>#REF!</v>
      </c>
      <c r="DU132" s="502"/>
      <c r="DV132" s="502"/>
      <c r="DW132" s="502"/>
      <c r="DX132" s="502"/>
      <c r="DY132" s="502"/>
      <c r="DZ132" s="502"/>
      <c r="EA132" s="496">
        <f t="shared" si="536"/>
        <v>0</v>
      </c>
      <c r="EB132" s="502"/>
      <c r="EC132" s="502"/>
      <c r="ED132" s="502"/>
      <c r="EE132" s="502"/>
      <c r="EF132" s="502"/>
      <c r="EG132" s="489" t="e">
        <f>#REF!+ED132-EE132+EF132</f>
        <v>#REF!</v>
      </c>
      <c r="EH132" s="502"/>
      <c r="EI132" s="502"/>
      <c r="EJ132" s="502"/>
      <c r="EK132" s="502"/>
      <c r="EL132" s="502"/>
      <c r="EM132" s="502"/>
      <c r="EN132" s="496">
        <f t="shared" si="537"/>
        <v>0</v>
      </c>
      <c r="EO132" s="502"/>
      <c r="EP132" s="502"/>
    </row>
    <row r="133" spans="1:146" hidden="1" outlineLevel="1" x14ac:dyDescent="0.25">
      <c r="A133" s="499" t="s">
        <v>4</v>
      </c>
      <c r="B133" s="500" t="s">
        <v>328</v>
      </c>
      <c r="C133" s="501"/>
      <c r="D133" s="502"/>
      <c r="E133" s="502"/>
      <c r="F133" s="502"/>
      <c r="G133" s="489">
        <f t="shared" si="520"/>
        <v>0</v>
      </c>
      <c r="H133" s="502"/>
      <c r="I133" s="502"/>
      <c r="J133" s="502"/>
      <c r="K133" s="502"/>
      <c r="L133" s="502"/>
      <c r="M133" s="502"/>
      <c r="N133" s="496">
        <f t="shared" si="521"/>
        <v>0</v>
      </c>
      <c r="O133" s="502"/>
      <c r="P133" s="502"/>
      <c r="Q133" s="502"/>
      <c r="R133" s="502"/>
      <c r="S133" s="502"/>
      <c r="T133" s="502"/>
      <c r="U133" s="489">
        <f t="shared" si="522"/>
        <v>0</v>
      </c>
      <c r="V133" s="502"/>
      <c r="W133" s="502"/>
      <c r="X133" s="502"/>
      <c r="Y133" s="502"/>
      <c r="Z133" s="502"/>
      <c r="AA133" s="502"/>
      <c r="AB133" s="496">
        <f t="shared" si="523"/>
        <v>0</v>
      </c>
      <c r="AC133" s="502"/>
      <c r="AD133" s="502"/>
      <c r="AF133" s="502"/>
      <c r="AG133" s="502"/>
      <c r="AH133" s="502"/>
      <c r="AI133" s="502"/>
      <c r="AJ133" s="489">
        <f t="shared" si="524"/>
        <v>0</v>
      </c>
      <c r="AK133" s="502"/>
      <c r="AL133" s="502"/>
      <c r="AM133" s="502"/>
      <c r="AN133" s="502"/>
      <c r="AO133" s="502"/>
      <c r="AP133" s="502"/>
      <c r="AQ133" s="496">
        <f t="shared" si="525"/>
        <v>0</v>
      </c>
      <c r="AR133" s="502"/>
      <c r="AS133" s="502"/>
      <c r="AU133" s="502"/>
      <c r="AV133" s="502"/>
      <c r="AW133" s="502"/>
      <c r="AX133" s="502"/>
      <c r="AY133" s="489">
        <f t="shared" si="526"/>
        <v>0</v>
      </c>
      <c r="AZ133" s="502"/>
      <c r="BA133" s="502"/>
      <c r="BB133" s="502"/>
      <c r="BC133" s="502"/>
      <c r="BD133" s="502"/>
      <c r="BE133" s="502"/>
      <c r="BF133" s="496">
        <f t="shared" si="527"/>
        <v>0</v>
      </c>
      <c r="BG133" s="502"/>
      <c r="BH133" s="502"/>
      <c r="BJ133" s="502"/>
      <c r="BK133" s="502"/>
      <c r="BL133" s="502"/>
      <c r="BM133" s="502"/>
      <c r="BN133" s="489">
        <f t="shared" si="528"/>
        <v>0</v>
      </c>
      <c r="BO133" s="502"/>
      <c r="BP133" s="502"/>
      <c r="BQ133" s="502"/>
      <c r="BR133" s="502"/>
      <c r="BS133" s="502"/>
      <c r="BT133" s="502"/>
      <c r="BU133" s="496">
        <f t="shared" si="529"/>
        <v>0</v>
      </c>
      <c r="BV133" s="502"/>
      <c r="BW133" s="502"/>
      <c r="BY133" s="502"/>
      <c r="BZ133" s="502"/>
      <c r="CA133" s="502"/>
      <c r="CB133" s="502"/>
      <c r="CC133" s="489">
        <f t="shared" si="530"/>
        <v>0</v>
      </c>
      <c r="CD133" s="502"/>
      <c r="CE133" s="502"/>
      <c r="CF133" s="502"/>
      <c r="CG133" s="502"/>
      <c r="CH133" s="502"/>
      <c r="CI133" s="502"/>
      <c r="CJ133" s="496">
        <f t="shared" si="531"/>
        <v>0</v>
      </c>
      <c r="CK133" s="502"/>
      <c r="CL133" s="502"/>
      <c r="CN133" s="502"/>
      <c r="CO133" s="502"/>
      <c r="CP133" s="502"/>
      <c r="CQ133" s="502"/>
      <c r="CR133" s="489">
        <f t="shared" si="532"/>
        <v>0</v>
      </c>
      <c r="CS133" s="502"/>
      <c r="CT133" s="502"/>
      <c r="CU133" s="502"/>
      <c r="CV133" s="502"/>
      <c r="CW133" s="502"/>
      <c r="CX133" s="502"/>
      <c r="CY133" s="496">
        <f t="shared" si="533"/>
        <v>0</v>
      </c>
      <c r="CZ133" s="502"/>
      <c r="DA133" s="502"/>
      <c r="DC133" s="502"/>
      <c r="DD133" s="502"/>
      <c r="DE133" s="502"/>
      <c r="DF133" s="502"/>
      <c r="DG133" s="489">
        <f t="shared" si="534"/>
        <v>0</v>
      </c>
      <c r="DH133" s="502"/>
      <c r="DI133" s="502"/>
      <c r="DJ133" s="502"/>
      <c r="DK133" s="502"/>
      <c r="DL133" s="502"/>
      <c r="DM133" s="502"/>
      <c r="DN133" s="496">
        <f t="shared" si="535"/>
        <v>0</v>
      </c>
      <c r="DO133" s="502"/>
      <c r="DP133" s="502"/>
      <c r="DQ133" s="502"/>
      <c r="DR133" s="502"/>
      <c r="DS133" s="502"/>
      <c r="DT133" s="489" t="e">
        <f>#REF!+DQ133-DR133+DS133</f>
        <v>#REF!</v>
      </c>
      <c r="DU133" s="502"/>
      <c r="DV133" s="502"/>
      <c r="DW133" s="502"/>
      <c r="DX133" s="502"/>
      <c r="DY133" s="502"/>
      <c r="DZ133" s="502"/>
      <c r="EA133" s="496">
        <f t="shared" si="536"/>
        <v>0</v>
      </c>
      <c r="EB133" s="502"/>
      <c r="EC133" s="502"/>
      <c r="ED133" s="502"/>
      <c r="EE133" s="502"/>
      <c r="EF133" s="502"/>
      <c r="EG133" s="489" t="e">
        <f>#REF!+ED133-EE133+EF133</f>
        <v>#REF!</v>
      </c>
      <c r="EH133" s="502"/>
      <c r="EI133" s="502"/>
      <c r="EJ133" s="502"/>
      <c r="EK133" s="502"/>
      <c r="EL133" s="502"/>
      <c r="EM133" s="502"/>
      <c r="EN133" s="496">
        <f t="shared" si="537"/>
        <v>0</v>
      </c>
      <c r="EO133" s="502"/>
      <c r="EP133" s="502"/>
    </row>
    <row r="134" spans="1:146" ht="30" hidden="1" outlineLevel="1" x14ac:dyDescent="0.25">
      <c r="A134" s="499" t="s">
        <v>11</v>
      </c>
      <c r="B134" s="500" t="s">
        <v>329</v>
      </c>
      <c r="C134" s="501"/>
      <c r="D134" s="502"/>
      <c r="E134" s="502"/>
      <c r="F134" s="502"/>
      <c r="G134" s="489">
        <f t="shared" si="520"/>
        <v>0</v>
      </c>
      <c r="H134" s="502"/>
      <c r="I134" s="502"/>
      <c r="J134" s="502"/>
      <c r="K134" s="502"/>
      <c r="L134" s="502"/>
      <c r="M134" s="502"/>
      <c r="N134" s="496">
        <f t="shared" si="521"/>
        <v>0</v>
      </c>
      <c r="O134" s="502"/>
      <c r="P134" s="502"/>
      <c r="Q134" s="502"/>
      <c r="R134" s="502"/>
      <c r="S134" s="502"/>
      <c r="T134" s="502"/>
      <c r="U134" s="489">
        <f t="shared" si="522"/>
        <v>0</v>
      </c>
      <c r="V134" s="502"/>
      <c r="W134" s="502"/>
      <c r="X134" s="502"/>
      <c r="Y134" s="502"/>
      <c r="Z134" s="502"/>
      <c r="AA134" s="502"/>
      <c r="AB134" s="496">
        <f t="shared" si="523"/>
        <v>0</v>
      </c>
      <c r="AC134" s="502"/>
      <c r="AD134" s="502"/>
      <c r="AF134" s="502"/>
      <c r="AG134" s="502"/>
      <c r="AH134" s="502"/>
      <c r="AI134" s="502"/>
      <c r="AJ134" s="489">
        <f t="shared" si="524"/>
        <v>0</v>
      </c>
      <c r="AK134" s="502"/>
      <c r="AL134" s="502"/>
      <c r="AM134" s="502"/>
      <c r="AN134" s="502"/>
      <c r="AO134" s="502"/>
      <c r="AP134" s="502"/>
      <c r="AQ134" s="496">
        <f t="shared" si="525"/>
        <v>0</v>
      </c>
      <c r="AR134" s="502"/>
      <c r="AS134" s="502"/>
      <c r="AU134" s="502"/>
      <c r="AV134" s="502"/>
      <c r="AW134" s="502"/>
      <c r="AX134" s="502"/>
      <c r="AY134" s="489">
        <f t="shared" si="526"/>
        <v>0</v>
      </c>
      <c r="AZ134" s="502"/>
      <c r="BA134" s="502"/>
      <c r="BB134" s="502"/>
      <c r="BC134" s="502"/>
      <c r="BD134" s="502"/>
      <c r="BE134" s="502"/>
      <c r="BF134" s="496">
        <f t="shared" si="527"/>
        <v>0</v>
      </c>
      <c r="BG134" s="502"/>
      <c r="BH134" s="502"/>
      <c r="BJ134" s="502"/>
      <c r="BK134" s="502"/>
      <c r="BL134" s="502"/>
      <c r="BM134" s="502"/>
      <c r="BN134" s="489">
        <f t="shared" si="528"/>
        <v>0</v>
      </c>
      <c r="BO134" s="502"/>
      <c r="BP134" s="502"/>
      <c r="BQ134" s="502"/>
      <c r="BR134" s="502"/>
      <c r="BS134" s="502"/>
      <c r="BT134" s="502"/>
      <c r="BU134" s="496">
        <f t="shared" si="529"/>
        <v>0</v>
      </c>
      <c r="BV134" s="502"/>
      <c r="BW134" s="502"/>
      <c r="BY134" s="502"/>
      <c r="BZ134" s="502"/>
      <c r="CA134" s="502"/>
      <c r="CB134" s="502"/>
      <c r="CC134" s="489">
        <f t="shared" si="530"/>
        <v>0</v>
      </c>
      <c r="CD134" s="502"/>
      <c r="CE134" s="502"/>
      <c r="CF134" s="502"/>
      <c r="CG134" s="502"/>
      <c r="CH134" s="502"/>
      <c r="CI134" s="502"/>
      <c r="CJ134" s="496">
        <f t="shared" si="531"/>
        <v>0</v>
      </c>
      <c r="CK134" s="502"/>
      <c r="CL134" s="502"/>
      <c r="CN134" s="502"/>
      <c r="CO134" s="502"/>
      <c r="CP134" s="502"/>
      <c r="CQ134" s="502"/>
      <c r="CR134" s="489">
        <f t="shared" si="532"/>
        <v>0</v>
      </c>
      <c r="CS134" s="502"/>
      <c r="CT134" s="502"/>
      <c r="CU134" s="502"/>
      <c r="CV134" s="502"/>
      <c r="CW134" s="502"/>
      <c r="CX134" s="502"/>
      <c r="CY134" s="496">
        <f t="shared" si="533"/>
        <v>0</v>
      </c>
      <c r="CZ134" s="502"/>
      <c r="DA134" s="502"/>
      <c r="DC134" s="502"/>
      <c r="DD134" s="502"/>
      <c r="DE134" s="502"/>
      <c r="DF134" s="502"/>
      <c r="DG134" s="489">
        <f t="shared" si="534"/>
        <v>0</v>
      </c>
      <c r="DH134" s="502"/>
      <c r="DI134" s="502"/>
      <c r="DJ134" s="502"/>
      <c r="DK134" s="502"/>
      <c r="DL134" s="502"/>
      <c r="DM134" s="502"/>
      <c r="DN134" s="496">
        <f t="shared" si="535"/>
        <v>0</v>
      </c>
      <c r="DO134" s="502"/>
      <c r="DP134" s="502"/>
      <c r="DQ134" s="502"/>
      <c r="DR134" s="502"/>
      <c r="DS134" s="502"/>
      <c r="DT134" s="489" t="e">
        <f>#REF!+DQ134-DR134+DS134</f>
        <v>#REF!</v>
      </c>
      <c r="DU134" s="502"/>
      <c r="DV134" s="502"/>
      <c r="DW134" s="502"/>
      <c r="DX134" s="502"/>
      <c r="DY134" s="502"/>
      <c r="DZ134" s="502"/>
      <c r="EA134" s="496">
        <f t="shared" si="536"/>
        <v>0</v>
      </c>
      <c r="EB134" s="502"/>
      <c r="EC134" s="502"/>
      <c r="ED134" s="502"/>
      <c r="EE134" s="502"/>
      <c r="EF134" s="502"/>
      <c r="EG134" s="489" t="e">
        <f>#REF!+ED134-EE134+EF134</f>
        <v>#REF!</v>
      </c>
      <c r="EH134" s="502"/>
      <c r="EI134" s="502"/>
      <c r="EJ134" s="502"/>
      <c r="EK134" s="502"/>
      <c r="EL134" s="502"/>
      <c r="EM134" s="502"/>
      <c r="EN134" s="496">
        <f t="shared" si="537"/>
        <v>0</v>
      </c>
      <c r="EO134" s="502"/>
      <c r="EP134" s="502"/>
    </row>
    <row r="135" spans="1:146" hidden="1" outlineLevel="1" x14ac:dyDescent="0.25">
      <c r="A135" s="499" t="s">
        <v>5</v>
      </c>
      <c r="B135" s="500" t="s">
        <v>330</v>
      </c>
      <c r="C135" s="501"/>
      <c r="D135" s="502"/>
      <c r="E135" s="502"/>
      <c r="F135" s="502"/>
      <c r="G135" s="489">
        <f t="shared" si="520"/>
        <v>0</v>
      </c>
      <c r="H135" s="502"/>
      <c r="I135" s="502"/>
      <c r="J135" s="502"/>
      <c r="K135" s="502"/>
      <c r="L135" s="502"/>
      <c r="M135" s="502"/>
      <c r="N135" s="496">
        <f t="shared" si="521"/>
        <v>0</v>
      </c>
      <c r="O135" s="502"/>
      <c r="P135" s="502"/>
      <c r="Q135" s="502"/>
      <c r="R135" s="502"/>
      <c r="S135" s="502"/>
      <c r="T135" s="502"/>
      <c r="U135" s="489">
        <f t="shared" si="522"/>
        <v>0</v>
      </c>
      <c r="V135" s="502"/>
      <c r="W135" s="502"/>
      <c r="X135" s="502"/>
      <c r="Y135" s="502"/>
      <c r="Z135" s="502"/>
      <c r="AA135" s="502"/>
      <c r="AB135" s="496">
        <f t="shared" si="523"/>
        <v>0</v>
      </c>
      <c r="AC135" s="502"/>
      <c r="AD135" s="502"/>
      <c r="AF135" s="502"/>
      <c r="AG135" s="502"/>
      <c r="AH135" s="502"/>
      <c r="AI135" s="502"/>
      <c r="AJ135" s="489">
        <f t="shared" si="524"/>
        <v>0</v>
      </c>
      <c r="AK135" s="502"/>
      <c r="AL135" s="502"/>
      <c r="AM135" s="502"/>
      <c r="AN135" s="502"/>
      <c r="AO135" s="502"/>
      <c r="AP135" s="502"/>
      <c r="AQ135" s="496">
        <f t="shared" si="525"/>
        <v>0</v>
      </c>
      <c r="AR135" s="502"/>
      <c r="AS135" s="502"/>
      <c r="AU135" s="502"/>
      <c r="AV135" s="502"/>
      <c r="AW135" s="502"/>
      <c r="AX135" s="502"/>
      <c r="AY135" s="489">
        <f t="shared" si="526"/>
        <v>0</v>
      </c>
      <c r="AZ135" s="502"/>
      <c r="BA135" s="502"/>
      <c r="BB135" s="502"/>
      <c r="BC135" s="502"/>
      <c r="BD135" s="502"/>
      <c r="BE135" s="502"/>
      <c r="BF135" s="496">
        <f t="shared" si="527"/>
        <v>0</v>
      </c>
      <c r="BG135" s="502"/>
      <c r="BH135" s="502"/>
      <c r="BJ135" s="502"/>
      <c r="BK135" s="502"/>
      <c r="BL135" s="502"/>
      <c r="BM135" s="502"/>
      <c r="BN135" s="489">
        <f t="shared" si="528"/>
        <v>0</v>
      </c>
      <c r="BO135" s="502"/>
      <c r="BP135" s="502"/>
      <c r="BQ135" s="502"/>
      <c r="BR135" s="502"/>
      <c r="BS135" s="502"/>
      <c r="BT135" s="502"/>
      <c r="BU135" s="496">
        <f t="shared" si="529"/>
        <v>0</v>
      </c>
      <c r="BV135" s="502"/>
      <c r="BW135" s="502"/>
      <c r="BY135" s="502"/>
      <c r="BZ135" s="502"/>
      <c r="CA135" s="502"/>
      <c r="CB135" s="502"/>
      <c r="CC135" s="489">
        <f t="shared" si="530"/>
        <v>0</v>
      </c>
      <c r="CD135" s="502"/>
      <c r="CE135" s="502"/>
      <c r="CF135" s="502"/>
      <c r="CG135" s="502"/>
      <c r="CH135" s="502"/>
      <c r="CI135" s="502"/>
      <c r="CJ135" s="496">
        <f t="shared" si="531"/>
        <v>0</v>
      </c>
      <c r="CK135" s="502"/>
      <c r="CL135" s="502"/>
      <c r="CN135" s="502"/>
      <c r="CO135" s="502"/>
      <c r="CP135" s="502"/>
      <c r="CQ135" s="502"/>
      <c r="CR135" s="489">
        <f t="shared" si="532"/>
        <v>0</v>
      </c>
      <c r="CS135" s="502"/>
      <c r="CT135" s="502"/>
      <c r="CU135" s="502"/>
      <c r="CV135" s="502"/>
      <c r="CW135" s="502"/>
      <c r="CX135" s="502"/>
      <c r="CY135" s="496">
        <f t="shared" si="533"/>
        <v>0</v>
      </c>
      <c r="CZ135" s="502"/>
      <c r="DA135" s="502"/>
      <c r="DC135" s="502"/>
      <c r="DD135" s="502"/>
      <c r="DE135" s="502"/>
      <c r="DF135" s="502"/>
      <c r="DG135" s="489">
        <f t="shared" si="534"/>
        <v>0</v>
      </c>
      <c r="DH135" s="502"/>
      <c r="DI135" s="502"/>
      <c r="DJ135" s="502"/>
      <c r="DK135" s="502"/>
      <c r="DL135" s="502"/>
      <c r="DM135" s="502"/>
      <c r="DN135" s="496">
        <f t="shared" si="535"/>
        <v>0</v>
      </c>
      <c r="DO135" s="502"/>
      <c r="DP135" s="502"/>
      <c r="DQ135" s="502"/>
      <c r="DR135" s="502"/>
      <c r="DS135" s="502"/>
      <c r="DT135" s="489" t="e">
        <f>#REF!+DQ135-DR135+DS135</f>
        <v>#REF!</v>
      </c>
      <c r="DU135" s="502"/>
      <c r="DV135" s="502"/>
      <c r="DW135" s="502"/>
      <c r="DX135" s="502"/>
      <c r="DY135" s="502"/>
      <c r="DZ135" s="502"/>
      <c r="EA135" s="496">
        <f t="shared" si="536"/>
        <v>0</v>
      </c>
      <c r="EB135" s="502"/>
      <c r="EC135" s="502"/>
      <c r="ED135" s="502"/>
      <c r="EE135" s="502"/>
      <c r="EF135" s="502"/>
      <c r="EG135" s="489" t="e">
        <f>#REF!+ED135-EE135+EF135</f>
        <v>#REF!</v>
      </c>
      <c r="EH135" s="502"/>
      <c r="EI135" s="502"/>
      <c r="EJ135" s="502"/>
      <c r="EK135" s="502"/>
      <c r="EL135" s="502"/>
      <c r="EM135" s="502"/>
      <c r="EN135" s="496">
        <f t="shared" si="537"/>
        <v>0</v>
      </c>
      <c r="EO135" s="502"/>
      <c r="EP135" s="502"/>
    </row>
    <row r="136" spans="1:146" hidden="1" outlineLevel="1" x14ac:dyDescent="0.25">
      <c r="A136" s="499" t="s">
        <v>6</v>
      </c>
      <c r="B136" s="500" t="s">
        <v>331</v>
      </c>
      <c r="C136" s="501"/>
      <c r="D136" s="502"/>
      <c r="E136" s="502"/>
      <c r="F136" s="502"/>
      <c r="G136" s="489">
        <f t="shared" si="520"/>
        <v>0</v>
      </c>
      <c r="H136" s="502"/>
      <c r="I136" s="502"/>
      <c r="J136" s="502"/>
      <c r="K136" s="502"/>
      <c r="L136" s="502"/>
      <c r="M136" s="502"/>
      <c r="N136" s="496">
        <f t="shared" si="521"/>
        <v>0</v>
      </c>
      <c r="O136" s="502"/>
      <c r="P136" s="502"/>
      <c r="Q136" s="502"/>
      <c r="R136" s="502"/>
      <c r="S136" s="502"/>
      <c r="T136" s="502"/>
      <c r="U136" s="489">
        <f t="shared" si="522"/>
        <v>0</v>
      </c>
      <c r="V136" s="502"/>
      <c r="W136" s="502"/>
      <c r="X136" s="502"/>
      <c r="Y136" s="502"/>
      <c r="Z136" s="502"/>
      <c r="AA136" s="502"/>
      <c r="AB136" s="496">
        <f t="shared" si="523"/>
        <v>0</v>
      </c>
      <c r="AC136" s="502"/>
      <c r="AD136" s="502"/>
      <c r="AF136" s="502"/>
      <c r="AG136" s="502"/>
      <c r="AH136" s="502"/>
      <c r="AI136" s="502"/>
      <c r="AJ136" s="489">
        <f t="shared" si="524"/>
        <v>0</v>
      </c>
      <c r="AK136" s="502"/>
      <c r="AL136" s="502"/>
      <c r="AM136" s="502"/>
      <c r="AN136" s="502"/>
      <c r="AO136" s="502"/>
      <c r="AP136" s="502"/>
      <c r="AQ136" s="496">
        <f t="shared" si="525"/>
        <v>0</v>
      </c>
      <c r="AR136" s="502"/>
      <c r="AS136" s="502"/>
      <c r="AU136" s="502"/>
      <c r="AV136" s="502"/>
      <c r="AW136" s="502"/>
      <c r="AX136" s="502"/>
      <c r="AY136" s="489">
        <f t="shared" si="526"/>
        <v>0</v>
      </c>
      <c r="AZ136" s="502"/>
      <c r="BA136" s="502"/>
      <c r="BB136" s="502"/>
      <c r="BC136" s="502"/>
      <c r="BD136" s="502"/>
      <c r="BE136" s="502"/>
      <c r="BF136" s="496">
        <f t="shared" si="527"/>
        <v>0</v>
      </c>
      <c r="BG136" s="502"/>
      <c r="BH136" s="502"/>
      <c r="BJ136" s="502"/>
      <c r="BK136" s="502"/>
      <c r="BL136" s="502"/>
      <c r="BM136" s="502"/>
      <c r="BN136" s="489">
        <f t="shared" si="528"/>
        <v>0</v>
      </c>
      <c r="BO136" s="502"/>
      <c r="BP136" s="502"/>
      <c r="BQ136" s="502"/>
      <c r="BR136" s="502"/>
      <c r="BS136" s="502"/>
      <c r="BT136" s="502"/>
      <c r="BU136" s="496">
        <f t="shared" si="529"/>
        <v>0</v>
      </c>
      <c r="BV136" s="502"/>
      <c r="BW136" s="502"/>
      <c r="BY136" s="502"/>
      <c r="BZ136" s="502"/>
      <c r="CA136" s="502"/>
      <c r="CB136" s="502"/>
      <c r="CC136" s="489">
        <f t="shared" si="530"/>
        <v>0</v>
      </c>
      <c r="CD136" s="502"/>
      <c r="CE136" s="502"/>
      <c r="CF136" s="502"/>
      <c r="CG136" s="502"/>
      <c r="CH136" s="502"/>
      <c r="CI136" s="502"/>
      <c r="CJ136" s="496">
        <f t="shared" si="531"/>
        <v>0</v>
      </c>
      <c r="CK136" s="502"/>
      <c r="CL136" s="502"/>
      <c r="CN136" s="502"/>
      <c r="CO136" s="502"/>
      <c r="CP136" s="502"/>
      <c r="CQ136" s="502"/>
      <c r="CR136" s="489">
        <f t="shared" si="532"/>
        <v>0</v>
      </c>
      <c r="CS136" s="502"/>
      <c r="CT136" s="502"/>
      <c r="CU136" s="502"/>
      <c r="CV136" s="502"/>
      <c r="CW136" s="502"/>
      <c r="CX136" s="502"/>
      <c r="CY136" s="496">
        <f t="shared" si="533"/>
        <v>0</v>
      </c>
      <c r="CZ136" s="502"/>
      <c r="DA136" s="502"/>
      <c r="DC136" s="502"/>
      <c r="DD136" s="502"/>
      <c r="DE136" s="502"/>
      <c r="DF136" s="502"/>
      <c r="DG136" s="489">
        <f t="shared" si="534"/>
        <v>0</v>
      </c>
      <c r="DH136" s="502"/>
      <c r="DI136" s="502"/>
      <c r="DJ136" s="502"/>
      <c r="DK136" s="502"/>
      <c r="DL136" s="502"/>
      <c r="DM136" s="502"/>
      <c r="DN136" s="496">
        <f t="shared" si="535"/>
        <v>0</v>
      </c>
      <c r="DO136" s="502"/>
      <c r="DP136" s="502"/>
      <c r="DQ136" s="502"/>
      <c r="DR136" s="502"/>
      <c r="DS136" s="502"/>
      <c r="DT136" s="489" t="e">
        <f>#REF!+DQ136-DR136+DS136</f>
        <v>#REF!</v>
      </c>
      <c r="DU136" s="502"/>
      <c r="DV136" s="502"/>
      <c r="DW136" s="502"/>
      <c r="DX136" s="502"/>
      <c r="DY136" s="502"/>
      <c r="DZ136" s="502"/>
      <c r="EA136" s="496">
        <f t="shared" si="536"/>
        <v>0</v>
      </c>
      <c r="EB136" s="502"/>
      <c r="EC136" s="502"/>
      <c r="ED136" s="502"/>
      <c r="EE136" s="502"/>
      <c r="EF136" s="502"/>
      <c r="EG136" s="489" t="e">
        <f>#REF!+ED136-EE136+EF136</f>
        <v>#REF!</v>
      </c>
      <c r="EH136" s="502"/>
      <c r="EI136" s="502"/>
      <c r="EJ136" s="502"/>
      <c r="EK136" s="502"/>
      <c r="EL136" s="502"/>
      <c r="EM136" s="502"/>
      <c r="EN136" s="496">
        <f t="shared" si="537"/>
        <v>0</v>
      </c>
      <c r="EO136" s="502"/>
      <c r="EP136" s="502"/>
    </row>
    <row r="137" spans="1:146" hidden="1" outlineLevel="1" x14ac:dyDescent="0.25">
      <c r="A137" s="503"/>
      <c r="B137" s="504" t="s">
        <v>332</v>
      </c>
      <c r="C137" s="505"/>
      <c r="D137" s="505"/>
      <c r="E137" s="505"/>
      <c r="F137" s="505"/>
      <c r="G137" s="506"/>
      <c r="H137" s="502"/>
      <c r="I137" s="502"/>
      <c r="J137" s="507"/>
      <c r="K137" s="505"/>
      <c r="L137" s="505"/>
      <c r="M137" s="505"/>
      <c r="N137" s="505"/>
      <c r="O137" s="505"/>
      <c r="P137" s="505"/>
      <c r="Q137" s="505"/>
      <c r="R137" s="505"/>
      <c r="S137" s="505"/>
      <c r="T137" s="505"/>
      <c r="U137" s="506"/>
      <c r="V137" s="502"/>
      <c r="W137" s="508"/>
      <c r="X137" s="507"/>
      <c r="Y137" s="505"/>
      <c r="Z137" s="505"/>
      <c r="AA137" s="505"/>
      <c r="AB137" s="505"/>
      <c r="AC137" s="505"/>
      <c r="AD137" s="506"/>
      <c r="AF137" s="505"/>
      <c r="AG137" s="505"/>
      <c r="AH137" s="505"/>
      <c r="AI137" s="505"/>
      <c r="AJ137" s="506"/>
      <c r="AK137" s="502"/>
      <c r="AL137" s="508"/>
      <c r="AM137" s="507"/>
      <c r="AN137" s="505"/>
      <c r="AO137" s="505"/>
      <c r="AP137" s="505"/>
      <c r="AQ137" s="505"/>
      <c r="AR137" s="505"/>
      <c r="AS137" s="506"/>
      <c r="AU137" s="505"/>
      <c r="AV137" s="505"/>
      <c r="AW137" s="505"/>
      <c r="AX137" s="505"/>
      <c r="AY137" s="506"/>
      <c r="AZ137" s="502"/>
      <c r="BA137" s="508"/>
      <c r="BB137" s="507"/>
      <c r="BC137" s="505"/>
      <c r="BD137" s="505"/>
      <c r="BE137" s="505"/>
      <c r="BF137" s="505"/>
      <c r="BG137" s="505"/>
      <c r="BH137" s="506"/>
      <c r="BJ137" s="505"/>
      <c r="BK137" s="505"/>
      <c r="BL137" s="505"/>
      <c r="BM137" s="505"/>
      <c r="BN137" s="506"/>
      <c r="BO137" s="502"/>
      <c r="BP137" s="508"/>
      <c r="BQ137" s="507"/>
      <c r="BR137" s="505"/>
      <c r="BS137" s="505"/>
      <c r="BT137" s="505"/>
      <c r="BU137" s="505"/>
      <c r="BV137" s="505"/>
      <c r="BW137" s="506"/>
      <c r="BY137" s="505"/>
      <c r="BZ137" s="505"/>
      <c r="CA137" s="505"/>
      <c r="CB137" s="505"/>
      <c r="CC137" s="506"/>
      <c r="CD137" s="502"/>
      <c r="CE137" s="508"/>
      <c r="CF137" s="507"/>
      <c r="CG137" s="505"/>
      <c r="CH137" s="505"/>
      <c r="CI137" s="505"/>
      <c r="CJ137" s="505"/>
      <c r="CK137" s="505"/>
      <c r="CL137" s="506"/>
      <c r="CN137" s="505"/>
      <c r="CO137" s="505"/>
      <c r="CP137" s="505"/>
      <c r="CQ137" s="505"/>
      <c r="CR137" s="506"/>
      <c r="CS137" s="502"/>
      <c r="CT137" s="508"/>
      <c r="CU137" s="507"/>
      <c r="CV137" s="505"/>
      <c r="CW137" s="505"/>
      <c r="CX137" s="505"/>
      <c r="CY137" s="505"/>
      <c r="CZ137" s="505"/>
      <c r="DA137" s="506"/>
      <c r="DC137" s="505"/>
      <c r="DD137" s="505"/>
      <c r="DE137" s="505"/>
      <c r="DF137" s="505"/>
      <c r="DG137" s="506"/>
      <c r="DH137" s="502"/>
      <c r="DI137" s="508"/>
      <c r="DJ137" s="507"/>
      <c r="DK137" s="505"/>
      <c r="DL137" s="505"/>
      <c r="DM137" s="505"/>
      <c r="DN137" s="505"/>
      <c r="DO137" s="505"/>
      <c r="DP137" s="506"/>
      <c r="DQ137" s="505"/>
      <c r="DR137" s="505"/>
      <c r="DS137" s="505"/>
      <c r="DT137" s="506"/>
      <c r="DU137" s="502"/>
      <c r="DV137" s="508"/>
      <c r="DW137" s="507"/>
      <c r="DX137" s="505"/>
      <c r="DY137" s="505"/>
      <c r="DZ137" s="505"/>
      <c r="EA137" s="505"/>
      <c r="EB137" s="505"/>
      <c r="EC137" s="506"/>
      <c r="ED137" s="505"/>
      <c r="EE137" s="505"/>
      <c r="EF137" s="505"/>
      <c r="EG137" s="506"/>
      <c r="EH137" s="502"/>
      <c r="EI137" s="508"/>
      <c r="EJ137" s="507"/>
      <c r="EK137" s="505"/>
      <c r="EL137" s="505"/>
      <c r="EM137" s="505"/>
      <c r="EN137" s="505"/>
      <c r="EO137" s="505"/>
      <c r="EP137" s="506"/>
    </row>
    <row r="138" spans="1:146" s="469" customFormat="1" x14ac:dyDescent="0.25"/>
  </sheetData>
  <sheetProtection formatCells="0" formatColumns="0" formatRows="0" insertHyperlinks="0" autoFilter="0"/>
  <mergeCells count="1">
    <mergeCell ref="C3:P3"/>
  </mergeCells>
  <pageMargins left="0.39370078740157483" right="0.23622047244094491" top="0.35433070866141736" bottom="0.31496062992125984" header="0.23622047244094491" footer="0.15748031496062992"/>
  <pageSetup paperSize="9" scale="71" orientation="landscape" r:id="rId1"/>
  <headerFooter alignWithMargins="0">
    <oddFooter>&amp;L&amp;8&amp;D&amp;C&amp;8&amp;P/&amp;N&amp;R&amp;8&amp;A_&amp;F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62"/>
  <sheetViews>
    <sheetView zoomScaleNormal="100" zoomScaleSheetLayoutView="100" workbookViewId="0">
      <selection activeCell="M19" sqref="M19"/>
    </sheetView>
  </sheetViews>
  <sheetFormatPr baseColWidth="10" defaultColWidth="11.42578125" defaultRowHeight="15" x14ac:dyDescent="0.25"/>
  <cols>
    <col min="1" max="1" width="11.42578125" style="467" customWidth="1"/>
    <col min="2" max="2" width="11.85546875" style="467" customWidth="1"/>
    <col min="3" max="8" width="17.85546875" style="467" customWidth="1"/>
    <col min="9" max="9" width="20" style="467" customWidth="1"/>
    <col min="10" max="10" width="13.28515625" style="467" customWidth="1"/>
    <col min="11" max="19" width="11.42578125" style="467" customWidth="1"/>
    <col min="20" max="20" width="4.7109375" style="511" customWidth="1"/>
    <col min="21" max="16384" width="11.42578125" style="467"/>
  </cols>
  <sheetData>
    <row r="1" spans="1:20" s="469" customFormat="1" ht="24.95" customHeight="1" x14ac:dyDescent="0.25">
      <c r="A1" s="512" t="s">
        <v>486</v>
      </c>
      <c r="C1" s="513"/>
      <c r="D1" s="513"/>
      <c r="E1" s="513"/>
      <c r="F1" s="513"/>
      <c r="G1" s="513"/>
      <c r="H1" s="513"/>
      <c r="I1" s="513"/>
    </row>
    <row r="2" spans="1:20" s="469" customFormat="1" ht="15.75" x14ac:dyDescent="0.25">
      <c r="A2" s="514" t="s">
        <v>333</v>
      </c>
      <c r="C2" s="513"/>
      <c r="D2" s="513"/>
      <c r="E2" s="513"/>
      <c r="F2" s="513"/>
      <c r="G2" s="513"/>
      <c r="H2" s="513"/>
      <c r="I2" s="513"/>
    </row>
    <row r="3" spans="1:20" x14ac:dyDescent="0.25">
      <c r="A3" s="477"/>
      <c r="B3" s="515" t="s">
        <v>303</v>
      </c>
      <c r="C3" s="515"/>
      <c r="D3" s="515"/>
      <c r="E3" s="515"/>
      <c r="F3" s="516" t="s">
        <v>334</v>
      </c>
      <c r="G3" s="516"/>
      <c r="H3" s="515"/>
      <c r="I3" s="515"/>
      <c r="J3" s="515"/>
      <c r="K3" s="477"/>
      <c r="L3" s="477"/>
      <c r="M3" s="469"/>
      <c r="N3" s="469"/>
      <c r="O3" s="469"/>
      <c r="P3" s="469"/>
      <c r="T3" s="469"/>
    </row>
    <row r="4" spans="1:20" x14ac:dyDescent="0.25">
      <c r="A4" s="477"/>
      <c r="B4" s="516" t="s">
        <v>335</v>
      </c>
      <c r="C4" s="516"/>
      <c r="D4" s="515" t="s">
        <v>336</v>
      </c>
      <c r="E4" s="515"/>
      <c r="F4" s="516" t="s">
        <v>335</v>
      </c>
      <c r="G4" s="516"/>
      <c r="H4" s="515" t="s">
        <v>336</v>
      </c>
      <c r="I4" s="515"/>
      <c r="J4" s="517"/>
      <c r="K4" s="477"/>
      <c r="L4" s="477"/>
      <c r="M4" s="469"/>
      <c r="N4" s="469"/>
      <c r="O4" s="469"/>
      <c r="P4" s="469"/>
      <c r="T4" s="469"/>
    </row>
    <row r="5" spans="1:20" ht="45" x14ac:dyDescent="0.25">
      <c r="A5" s="518" t="s">
        <v>187</v>
      </c>
      <c r="B5" s="458" t="s">
        <v>337</v>
      </c>
      <c r="C5" s="458" t="s">
        <v>338</v>
      </c>
      <c r="D5" s="458" t="s">
        <v>339</v>
      </c>
      <c r="E5" s="458" t="s">
        <v>340</v>
      </c>
      <c r="F5" s="458" t="s">
        <v>339</v>
      </c>
      <c r="G5" s="458" t="s">
        <v>340</v>
      </c>
      <c r="H5" s="458" t="s">
        <v>339</v>
      </c>
      <c r="I5" s="458" t="s">
        <v>340</v>
      </c>
      <c r="J5" s="519" t="s">
        <v>188</v>
      </c>
      <c r="K5" s="477"/>
      <c r="L5" s="477"/>
      <c r="M5" s="469"/>
      <c r="N5" s="469"/>
      <c r="O5" s="469"/>
      <c r="P5" s="469"/>
      <c r="Q5" s="469"/>
      <c r="R5" s="469"/>
      <c r="T5" s="469"/>
    </row>
    <row r="6" spans="1:20" ht="15" customHeight="1" x14ac:dyDescent="0.25">
      <c r="A6" s="520">
        <f t="shared" ref="A6:A24" si="0">A7-1</f>
        <v>1995</v>
      </c>
      <c r="B6" s="654"/>
      <c r="C6" s="654"/>
      <c r="D6" s="654"/>
      <c r="E6" s="654"/>
      <c r="F6" s="655" t="str">
        <f>IF(B6="","",B6/20)</f>
        <v/>
      </c>
      <c r="G6" s="656" t="str">
        <f>IF(C6="","",C6/20)</f>
        <v/>
      </c>
      <c r="H6" s="656" t="str">
        <f>IF(D6="","",D6/20)</f>
        <v/>
      </c>
      <c r="I6" s="656" t="str">
        <f>IF(E6="","",E6/20)</f>
        <v/>
      </c>
      <c r="J6" s="656">
        <f>SUM(F6:I6)</f>
        <v>0</v>
      </c>
      <c r="K6" s="477"/>
      <c r="L6" s="477"/>
      <c r="M6" s="469"/>
      <c r="N6" s="469"/>
      <c r="O6" s="469"/>
      <c r="P6" s="469"/>
      <c r="Q6" s="469"/>
      <c r="R6" s="469"/>
      <c r="T6" s="469"/>
    </row>
    <row r="7" spans="1:20" ht="15" customHeight="1" x14ac:dyDescent="0.25">
      <c r="A7" s="520">
        <f t="shared" si="0"/>
        <v>1996</v>
      </c>
      <c r="B7" s="654"/>
      <c r="C7" s="654"/>
      <c r="D7" s="654"/>
      <c r="E7" s="654"/>
      <c r="F7" s="657" t="str">
        <f t="shared" ref="F7:F26" si="1">IF(B7="","",B7/20)</f>
        <v/>
      </c>
      <c r="G7" s="657" t="str">
        <f t="shared" ref="G7:G26" si="2">IF(C7="","",C7/20)</f>
        <v/>
      </c>
      <c r="H7" s="657" t="str">
        <f t="shared" ref="H7:H26" si="3">IF(D7="","",D7/20)</f>
        <v/>
      </c>
      <c r="I7" s="657" t="str">
        <f t="shared" ref="I7:I26" si="4">IF(E7="","",E7/20)</f>
        <v/>
      </c>
      <c r="J7" s="656">
        <f>SUM(F7:I7)</f>
        <v>0</v>
      </c>
      <c r="K7" s="477"/>
      <c r="L7" s="477"/>
      <c r="M7" s="469"/>
      <c r="N7" s="469"/>
      <c r="O7" s="469"/>
      <c r="P7" s="469"/>
      <c r="Q7" s="469"/>
      <c r="R7" s="469"/>
      <c r="T7" s="469"/>
    </row>
    <row r="8" spans="1:20" ht="15" customHeight="1" x14ac:dyDescent="0.25">
      <c r="A8" s="520">
        <f t="shared" si="0"/>
        <v>1997</v>
      </c>
      <c r="B8" s="654"/>
      <c r="C8" s="654"/>
      <c r="D8" s="654"/>
      <c r="E8" s="654"/>
      <c r="F8" s="657" t="str">
        <f t="shared" si="1"/>
        <v/>
      </c>
      <c r="G8" s="657" t="str">
        <f t="shared" si="2"/>
        <v/>
      </c>
      <c r="H8" s="657" t="str">
        <f t="shared" si="3"/>
        <v/>
      </c>
      <c r="I8" s="657" t="str">
        <f t="shared" si="4"/>
        <v/>
      </c>
      <c r="J8" s="656">
        <f t="shared" ref="J8:J27" si="5">SUM(F8:I8)</f>
        <v>0</v>
      </c>
      <c r="K8" s="477"/>
      <c r="L8" s="477"/>
      <c r="M8" s="469"/>
      <c r="N8" s="469"/>
      <c r="O8" s="469"/>
      <c r="P8" s="469"/>
      <c r="Q8" s="469"/>
      <c r="R8" s="469"/>
      <c r="T8" s="469"/>
    </row>
    <row r="9" spans="1:20" ht="15" customHeight="1" x14ac:dyDescent="0.25">
      <c r="A9" s="520">
        <f t="shared" si="0"/>
        <v>1998</v>
      </c>
      <c r="B9" s="654"/>
      <c r="C9" s="654"/>
      <c r="D9" s="654"/>
      <c r="E9" s="654"/>
      <c r="F9" s="657" t="str">
        <f t="shared" si="1"/>
        <v/>
      </c>
      <c r="G9" s="657" t="str">
        <f t="shared" si="2"/>
        <v/>
      </c>
      <c r="H9" s="657" t="str">
        <f t="shared" si="3"/>
        <v/>
      </c>
      <c r="I9" s="657" t="str">
        <f t="shared" si="4"/>
        <v/>
      </c>
      <c r="J9" s="656">
        <f t="shared" si="5"/>
        <v>0</v>
      </c>
      <c r="K9" s="477"/>
      <c r="L9" s="477"/>
      <c r="M9" s="469"/>
      <c r="N9" s="469"/>
      <c r="O9" s="469"/>
      <c r="P9" s="469"/>
      <c r="Q9" s="469"/>
      <c r="R9" s="469"/>
      <c r="T9" s="469"/>
    </row>
    <row r="10" spans="1:20" ht="15" customHeight="1" x14ac:dyDescent="0.25">
      <c r="A10" s="520">
        <f t="shared" si="0"/>
        <v>1999</v>
      </c>
      <c r="B10" s="654"/>
      <c r="C10" s="654"/>
      <c r="D10" s="654"/>
      <c r="E10" s="654"/>
      <c r="F10" s="657" t="str">
        <f t="shared" si="1"/>
        <v/>
      </c>
      <c r="G10" s="657" t="str">
        <f t="shared" si="2"/>
        <v/>
      </c>
      <c r="H10" s="657" t="str">
        <f t="shared" si="3"/>
        <v/>
      </c>
      <c r="I10" s="657" t="str">
        <f t="shared" si="4"/>
        <v/>
      </c>
      <c r="J10" s="656">
        <f t="shared" si="5"/>
        <v>0</v>
      </c>
      <c r="K10" s="477"/>
      <c r="L10" s="477"/>
      <c r="M10" s="469"/>
      <c r="N10" s="469"/>
      <c r="O10" s="469"/>
      <c r="P10" s="469"/>
      <c r="Q10" s="469"/>
      <c r="R10" s="469"/>
      <c r="T10" s="469"/>
    </row>
    <row r="11" spans="1:20" ht="15" customHeight="1" x14ac:dyDescent="0.25">
      <c r="A11" s="520">
        <f t="shared" si="0"/>
        <v>2000</v>
      </c>
      <c r="B11" s="654"/>
      <c r="C11" s="654"/>
      <c r="D11" s="654"/>
      <c r="E11" s="654"/>
      <c r="F11" s="657" t="str">
        <f t="shared" si="1"/>
        <v/>
      </c>
      <c r="G11" s="657" t="str">
        <f t="shared" si="2"/>
        <v/>
      </c>
      <c r="H11" s="657" t="str">
        <f t="shared" si="3"/>
        <v/>
      </c>
      <c r="I11" s="657" t="str">
        <f t="shared" si="4"/>
        <v/>
      </c>
      <c r="J11" s="656">
        <f t="shared" si="5"/>
        <v>0</v>
      </c>
      <c r="K11" s="477"/>
      <c r="L11" s="477"/>
      <c r="M11" s="469"/>
      <c r="N11" s="469"/>
      <c r="O11" s="469"/>
      <c r="P11" s="469"/>
      <c r="Q11" s="469"/>
      <c r="R11" s="469"/>
      <c r="T11" s="469"/>
    </row>
    <row r="12" spans="1:20" ht="15" customHeight="1" x14ac:dyDescent="0.25">
      <c r="A12" s="520">
        <f t="shared" si="0"/>
        <v>2001</v>
      </c>
      <c r="B12" s="654"/>
      <c r="C12" s="654"/>
      <c r="D12" s="654"/>
      <c r="E12" s="654"/>
      <c r="F12" s="657" t="str">
        <f t="shared" si="1"/>
        <v/>
      </c>
      <c r="G12" s="657" t="str">
        <f t="shared" si="2"/>
        <v/>
      </c>
      <c r="H12" s="657" t="str">
        <f t="shared" si="3"/>
        <v/>
      </c>
      <c r="I12" s="657" t="str">
        <f t="shared" si="4"/>
        <v/>
      </c>
      <c r="J12" s="656">
        <f t="shared" si="5"/>
        <v>0</v>
      </c>
      <c r="K12" s="477"/>
      <c r="L12" s="477"/>
      <c r="M12" s="469"/>
      <c r="N12" s="469"/>
      <c r="O12" s="469"/>
      <c r="P12" s="469"/>
      <c r="Q12" s="469"/>
      <c r="R12" s="469"/>
      <c r="T12" s="469"/>
    </row>
    <row r="13" spans="1:20" ht="15" customHeight="1" x14ac:dyDescent="0.25">
      <c r="A13" s="520">
        <f t="shared" si="0"/>
        <v>2002</v>
      </c>
      <c r="B13" s="654"/>
      <c r="C13" s="654"/>
      <c r="D13" s="654"/>
      <c r="E13" s="654"/>
      <c r="F13" s="657" t="str">
        <f t="shared" si="1"/>
        <v/>
      </c>
      <c r="G13" s="657" t="str">
        <f t="shared" si="2"/>
        <v/>
      </c>
      <c r="H13" s="657" t="str">
        <f t="shared" si="3"/>
        <v/>
      </c>
      <c r="I13" s="657" t="str">
        <f t="shared" si="4"/>
        <v/>
      </c>
      <c r="J13" s="656">
        <f t="shared" si="5"/>
        <v>0</v>
      </c>
      <c r="K13" s="477"/>
      <c r="M13" s="469"/>
      <c r="N13" s="469"/>
      <c r="O13" s="469"/>
      <c r="P13" s="469"/>
      <c r="Q13" s="469"/>
      <c r="R13" s="469"/>
      <c r="T13" s="469"/>
    </row>
    <row r="14" spans="1:20" ht="15" customHeight="1" x14ac:dyDescent="0.3">
      <c r="A14" s="520">
        <f t="shared" si="0"/>
        <v>2003</v>
      </c>
      <c r="B14" s="654"/>
      <c r="C14" s="654"/>
      <c r="D14" s="654"/>
      <c r="E14" s="654"/>
      <c r="F14" s="657" t="str">
        <f t="shared" si="1"/>
        <v/>
      </c>
      <c r="G14" s="657" t="str">
        <f t="shared" si="2"/>
        <v/>
      </c>
      <c r="H14" s="657" t="str">
        <f t="shared" si="3"/>
        <v/>
      </c>
      <c r="I14" s="657" t="str">
        <f t="shared" si="4"/>
        <v/>
      </c>
      <c r="J14" s="656">
        <f t="shared" si="5"/>
        <v>0</v>
      </c>
      <c r="K14" s="477"/>
      <c r="L14" s="596" t="s">
        <v>492</v>
      </c>
      <c r="M14" s="469"/>
      <c r="N14" s="469"/>
      <c r="O14" s="469"/>
      <c r="P14" s="469"/>
      <c r="Q14" s="469"/>
      <c r="R14" s="469"/>
      <c r="T14" s="469"/>
    </row>
    <row r="15" spans="1:20" ht="15" customHeight="1" x14ac:dyDescent="0.25">
      <c r="A15" s="520">
        <f t="shared" si="0"/>
        <v>2004</v>
      </c>
      <c r="B15" s="654"/>
      <c r="C15" s="654"/>
      <c r="D15" s="654"/>
      <c r="E15" s="654"/>
      <c r="F15" s="657" t="str">
        <f t="shared" si="1"/>
        <v/>
      </c>
      <c r="G15" s="657" t="str">
        <f t="shared" si="2"/>
        <v/>
      </c>
      <c r="H15" s="657" t="str">
        <f t="shared" si="3"/>
        <v/>
      </c>
      <c r="I15" s="657" t="str">
        <f t="shared" si="4"/>
        <v/>
      </c>
      <c r="J15" s="656">
        <f t="shared" si="5"/>
        <v>0</v>
      </c>
      <c r="K15" s="477"/>
      <c r="L15" s="477"/>
      <c r="M15" s="469"/>
      <c r="N15" s="469"/>
      <c r="O15" s="469"/>
      <c r="P15" s="469"/>
      <c r="Q15" s="469"/>
      <c r="R15" s="469"/>
      <c r="T15" s="469"/>
    </row>
    <row r="16" spans="1:20" ht="15" customHeight="1" x14ac:dyDescent="0.25">
      <c r="A16" s="520">
        <f t="shared" si="0"/>
        <v>2005</v>
      </c>
      <c r="B16" s="654"/>
      <c r="C16" s="654"/>
      <c r="D16" s="654"/>
      <c r="E16" s="654"/>
      <c r="F16" s="657" t="str">
        <f t="shared" si="1"/>
        <v/>
      </c>
      <c r="G16" s="657" t="str">
        <f t="shared" si="2"/>
        <v/>
      </c>
      <c r="H16" s="657" t="str">
        <f t="shared" si="3"/>
        <v/>
      </c>
      <c r="I16" s="657" t="str">
        <f t="shared" si="4"/>
        <v/>
      </c>
      <c r="J16" s="656">
        <f t="shared" si="5"/>
        <v>0</v>
      </c>
      <c r="K16" s="477"/>
      <c r="L16" s="477"/>
      <c r="M16" s="469"/>
      <c r="N16" s="469"/>
      <c r="O16" s="469"/>
      <c r="P16" s="469"/>
      <c r="Q16" s="469"/>
      <c r="R16" s="469"/>
      <c r="T16" s="469"/>
    </row>
    <row r="17" spans="1:20" ht="15" customHeight="1" x14ac:dyDescent="0.25">
      <c r="A17" s="520">
        <f t="shared" si="0"/>
        <v>2006</v>
      </c>
      <c r="B17" s="654"/>
      <c r="C17" s="654"/>
      <c r="D17" s="654"/>
      <c r="E17" s="654"/>
      <c r="F17" s="657" t="str">
        <f t="shared" si="1"/>
        <v/>
      </c>
      <c r="G17" s="657" t="str">
        <f t="shared" si="2"/>
        <v/>
      </c>
      <c r="H17" s="657" t="str">
        <f t="shared" si="3"/>
        <v/>
      </c>
      <c r="I17" s="657" t="str">
        <f t="shared" si="4"/>
        <v/>
      </c>
      <c r="J17" s="656">
        <f t="shared" si="5"/>
        <v>0</v>
      </c>
      <c r="K17" s="477"/>
      <c r="L17" s="477"/>
      <c r="M17" s="469"/>
      <c r="N17" s="469"/>
      <c r="O17" s="469"/>
      <c r="P17" s="469"/>
      <c r="Q17" s="469"/>
      <c r="R17" s="469"/>
      <c r="T17" s="469"/>
    </row>
    <row r="18" spans="1:20" ht="15" customHeight="1" x14ac:dyDescent="0.25">
      <c r="A18" s="520">
        <f t="shared" si="0"/>
        <v>2007</v>
      </c>
      <c r="B18" s="654"/>
      <c r="C18" s="654"/>
      <c r="D18" s="654"/>
      <c r="E18" s="654"/>
      <c r="F18" s="657" t="str">
        <f t="shared" si="1"/>
        <v/>
      </c>
      <c r="G18" s="657" t="str">
        <f t="shared" si="2"/>
        <v/>
      </c>
      <c r="H18" s="657" t="str">
        <f t="shared" si="3"/>
        <v/>
      </c>
      <c r="I18" s="657" t="str">
        <f t="shared" si="4"/>
        <v/>
      </c>
      <c r="J18" s="656">
        <f t="shared" si="5"/>
        <v>0</v>
      </c>
      <c r="K18" s="477"/>
      <c r="L18" s="477"/>
      <c r="M18" s="469"/>
      <c r="N18" s="469"/>
      <c r="O18" s="469"/>
      <c r="P18" s="469"/>
      <c r="Q18" s="469"/>
      <c r="R18" s="469"/>
      <c r="T18" s="469"/>
    </row>
    <row r="19" spans="1:20" ht="15" customHeight="1" x14ac:dyDescent="0.25">
      <c r="A19" s="520">
        <f t="shared" si="0"/>
        <v>2008</v>
      </c>
      <c r="B19" s="654"/>
      <c r="C19" s="654"/>
      <c r="D19" s="654"/>
      <c r="E19" s="654"/>
      <c r="F19" s="657" t="str">
        <f t="shared" si="1"/>
        <v/>
      </c>
      <c r="G19" s="657" t="str">
        <f t="shared" si="2"/>
        <v/>
      </c>
      <c r="H19" s="657" t="str">
        <f t="shared" si="3"/>
        <v/>
      </c>
      <c r="I19" s="657" t="str">
        <f t="shared" si="4"/>
        <v/>
      </c>
      <c r="J19" s="656">
        <f t="shared" si="5"/>
        <v>0</v>
      </c>
      <c r="K19" s="477"/>
      <c r="L19" s="477"/>
      <c r="M19" s="469"/>
      <c r="N19" s="469"/>
      <c r="O19" s="469"/>
      <c r="P19" s="469"/>
      <c r="Q19" s="469"/>
      <c r="R19" s="469"/>
      <c r="T19" s="469"/>
    </row>
    <row r="20" spans="1:20" ht="15" customHeight="1" x14ac:dyDescent="0.25">
      <c r="A20" s="520">
        <f t="shared" si="0"/>
        <v>2009</v>
      </c>
      <c r="B20" s="654"/>
      <c r="C20" s="654"/>
      <c r="D20" s="654"/>
      <c r="E20" s="654"/>
      <c r="F20" s="657" t="str">
        <f t="shared" si="1"/>
        <v/>
      </c>
      <c r="G20" s="657" t="str">
        <f t="shared" si="2"/>
        <v/>
      </c>
      <c r="H20" s="657" t="str">
        <f t="shared" si="3"/>
        <v/>
      </c>
      <c r="I20" s="657" t="str">
        <f t="shared" si="4"/>
        <v/>
      </c>
      <c r="J20" s="656">
        <f t="shared" si="5"/>
        <v>0</v>
      </c>
      <c r="K20" s="477"/>
      <c r="L20" s="477"/>
      <c r="M20" s="469"/>
      <c r="N20" s="469"/>
      <c r="O20" s="469"/>
      <c r="P20" s="469"/>
      <c r="Q20" s="469"/>
      <c r="R20" s="469"/>
      <c r="T20" s="469"/>
    </row>
    <row r="21" spans="1:20" ht="15" customHeight="1" x14ac:dyDescent="0.25">
      <c r="A21" s="520">
        <f t="shared" si="0"/>
        <v>2010</v>
      </c>
      <c r="B21" s="654"/>
      <c r="C21" s="654"/>
      <c r="D21" s="654"/>
      <c r="E21" s="654"/>
      <c r="F21" s="657" t="str">
        <f t="shared" si="1"/>
        <v/>
      </c>
      <c r="G21" s="657" t="str">
        <f t="shared" si="2"/>
        <v/>
      </c>
      <c r="H21" s="657" t="str">
        <f t="shared" si="3"/>
        <v/>
      </c>
      <c r="I21" s="657" t="str">
        <f t="shared" si="4"/>
        <v/>
      </c>
      <c r="J21" s="656">
        <f t="shared" si="5"/>
        <v>0</v>
      </c>
      <c r="K21" s="477"/>
      <c r="L21" s="477"/>
      <c r="M21" s="469"/>
      <c r="N21" s="469"/>
      <c r="O21" s="469"/>
      <c r="P21" s="469"/>
      <c r="Q21" s="469"/>
      <c r="R21" s="469"/>
      <c r="T21" s="469"/>
    </row>
    <row r="22" spans="1:20" ht="15" customHeight="1" x14ac:dyDescent="0.25">
      <c r="A22" s="520">
        <f t="shared" si="0"/>
        <v>2011</v>
      </c>
      <c r="B22" s="654"/>
      <c r="C22" s="654"/>
      <c r="D22" s="654"/>
      <c r="E22" s="654"/>
      <c r="F22" s="657" t="str">
        <f t="shared" si="1"/>
        <v/>
      </c>
      <c r="G22" s="657" t="str">
        <f t="shared" si="2"/>
        <v/>
      </c>
      <c r="H22" s="657" t="str">
        <f t="shared" si="3"/>
        <v/>
      </c>
      <c r="I22" s="657" t="str">
        <f t="shared" si="4"/>
        <v/>
      </c>
      <c r="J22" s="656">
        <f t="shared" si="5"/>
        <v>0</v>
      </c>
      <c r="K22" s="477"/>
      <c r="L22" s="477"/>
      <c r="M22" s="469"/>
      <c r="N22" s="469"/>
      <c r="O22" s="469"/>
      <c r="P22" s="469"/>
      <c r="T22" s="469"/>
    </row>
    <row r="23" spans="1:20" ht="15" customHeight="1" x14ac:dyDescent="0.25">
      <c r="A23" s="520">
        <f t="shared" si="0"/>
        <v>2012</v>
      </c>
      <c r="B23" s="654"/>
      <c r="C23" s="654"/>
      <c r="D23" s="654"/>
      <c r="E23" s="654"/>
      <c r="F23" s="657" t="str">
        <f t="shared" si="1"/>
        <v/>
      </c>
      <c r="G23" s="657" t="str">
        <f t="shared" si="2"/>
        <v/>
      </c>
      <c r="H23" s="657" t="str">
        <f t="shared" si="3"/>
        <v/>
      </c>
      <c r="I23" s="657" t="str">
        <f t="shared" si="4"/>
        <v/>
      </c>
      <c r="J23" s="656">
        <f t="shared" si="5"/>
        <v>0</v>
      </c>
      <c r="K23" s="477"/>
      <c r="L23" s="477"/>
      <c r="M23" s="469"/>
      <c r="N23" s="469"/>
      <c r="O23" s="469"/>
      <c r="P23" s="469"/>
      <c r="T23" s="469"/>
    </row>
    <row r="24" spans="1:20" ht="15" customHeight="1" x14ac:dyDescent="0.25">
      <c r="A24" s="520">
        <f t="shared" si="0"/>
        <v>2013</v>
      </c>
      <c r="B24" s="654"/>
      <c r="C24" s="654"/>
      <c r="D24" s="654"/>
      <c r="E24" s="654"/>
      <c r="F24" s="657" t="str">
        <f t="shared" si="1"/>
        <v/>
      </c>
      <c r="G24" s="657" t="str">
        <f t="shared" si="2"/>
        <v/>
      </c>
      <c r="H24" s="657" t="str">
        <f t="shared" si="3"/>
        <v/>
      </c>
      <c r="I24" s="657" t="str">
        <f t="shared" si="4"/>
        <v/>
      </c>
      <c r="J24" s="656">
        <f t="shared" si="5"/>
        <v>0</v>
      </c>
      <c r="K24" s="477"/>
      <c r="L24" s="477"/>
      <c r="M24" s="469"/>
      <c r="N24" s="469"/>
      <c r="O24" s="469"/>
      <c r="P24" s="469"/>
      <c r="T24" s="469"/>
    </row>
    <row r="25" spans="1:20" ht="15" customHeight="1" x14ac:dyDescent="0.25">
      <c r="A25" s="520">
        <f>A26-1</f>
        <v>2014</v>
      </c>
      <c r="B25" s="654"/>
      <c r="C25" s="654"/>
      <c r="D25" s="654"/>
      <c r="E25" s="654"/>
      <c r="F25" s="657" t="str">
        <f t="shared" si="1"/>
        <v/>
      </c>
      <c r="G25" s="657" t="str">
        <f t="shared" si="2"/>
        <v/>
      </c>
      <c r="H25" s="657" t="str">
        <f t="shared" si="3"/>
        <v/>
      </c>
      <c r="I25" s="657" t="str">
        <f t="shared" si="4"/>
        <v/>
      </c>
      <c r="J25" s="656">
        <f t="shared" si="5"/>
        <v>0</v>
      </c>
      <c r="K25" s="477"/>
      <c r="L25" s="477"/>
      <c r="M25" s="469"/>
      <c r="N25" s="469"/>
      <c r="O25" s="469"/>
      <c r="P25" s="469"/>
      <c r="T25" s="469"/>
    </row>
    <row r="26" spans="1:20" ht="15" customHeight="1" x14ac:dyDescent="0.25">
      <c r="A26" s="520">
        <v>2015</v>
      </c>
      <c r="B26" s="654"/>
      <c r="C26" s="654"/>
      <c r="D26" s="654"/>
      <c r="E26" s="654"/>
      <c r="F26" s="657" t="str">
        <f t="shared" si="1"/>
        <v/>
      </c>
      <c r="G26" s="657" t="str">
        <f t="shared" si="2"/>
        <v/>
      </c>
      <c r="H26" s="657" t="str">
        <f t="shared" si="3"/>
        <v/>
      </c>
      <c r="I26" s="657" t="str">
        <f t="shared" si="4"/>
        <v/>
      </c>
      <c r="J26" s="656">
        <f t="shared" si="5"/>
        <v>0</v>
      </c>
      <c r="K26" s="477"/>
      <c r="L26" s="477"/>
      <c r="M26" s="469"/>
      <c r="N26" s="469"/>
      <c r="O26" s="469"/>
      <c r="P26" s="469"/>
      <c r="T26" s="469"/>
    </row>
    <row r="27" spans="1:20" s="525" customFormat="1" ht="15" customHeight="1" x14ac:dyDescent="0.25">
      <c r="A27" s="521" t="s">
        <v>188</v>
      </c>
      <c r="B27" s="655">
        <f t="shared" ref="B27:E27" si="6">SUM(B6:B26)</f>
        <v>0</v>
      </c>
      <c r="C27" s="655">
        <f t="shared" si="6"/>
        <v>0</v>
      </c>
      <c r="D27" s="655">
        <f t="shared" si="6"/>
        <v>0</v>
      </c>
      <c r="E27" s="655">
        <f t="shared" si="6"/>
        <v>0</v>
      </c>
      <c r="F27" s="655">
        <f>SUM(F6:F26)</f>
        <v>0</v>
      </c>
      <c r="G27" s="655">
        <f>SUM(G6:G26)</f>
        <v>0</v>
      </c>
      <c r="H27" s="655">
        <f>SUM(H6:H26)</f>
        <v>0</v>
      </c>
      <c r="I27" s="655">
        <f>SUM(I6:I26)</f>
        <v>0</v>
      </c>
      <c r="J27" s="658">
        <f t="shared" si="5"/>
        <v>0</v>
      </c>
      <c r="K27" s="523"/>
      <c r="L27" s="523"/>
      <c r="M27" s="523"/>
      <c r="N27" s="523"/>
      <c r="O27" s="523"/>
      <c r="P27" s="524"/>
      <c r="T27" s="524"/>
    </row>
    <row r="28" spans="1:20" s="524" customFormat="1" ht="15" customHeight="1" x14ac:dyDescent="0.25">
      <c r="A28" s="523"/>
      <c r="B28" s="526"/>
      <c r="C28" s="527"/>
      <c r="D28" s="527"/>
      <c r="E28" s="527"/>
      <c r="F28" s="527"/>
      <c r="G28" s="527"/>
      <c r="H28" s="527"/>
      <c r="I28" s="527"/>
      <c r="J28" s="528"/>
      <c r="K28" s="528"/>
      <c r="L28" s="528"/>
      <c r="M28" s="528"/>
      <c r="N28" s="528"/>
      <c r="O28" s="528"/>
      <c r="P28" s="523"/>
      <c r="Q28" s="523"/>
    </row>
    <row r="29" spans="1:20" s="523" customFormat="1" ht="15" customHeight="1" x14ac:dyDescent="0.25">
      <c r="A29" s="529" t="s">
        <v>341</v>
      </c>
      <c r="B29" s="530"/>
      <c r="C29" s="531"/>
      <c r="D29" s="531"/>
      <c r="E29" s="531"/>
      <c r="F29" s="531"/>
      <c r="G29" s="531"/>
      <c r="H29" s="531"/>
      <c r="I29" s="531"/>
      <c r="J29" s="531"/>
      <c r="K29" s="531"/>
      <c r="L29" s="531"/>
      <c r="M29" s="531"/>
      <c r="N29" s="531"/>
      <c r="O29" s="531"/>
      <c r="P29" s="532"/>
    </row>
    <row r="30" spans="1:20" s="482" customFormat="1" ht="39.950000000000003" customHeight="1" x14ac:dyDescent="0.3">
      <c r="A30" s="533"/>
      <c r="B30" s="533"/>
      <c r="C30" s="516" t="s">
        <v>342</v>
      </c>
      <c r="D30" s="516"/>
      <c r="E30" s="516"/>
      <c r="F30" s="516"/>
      <c r="G30" s="516"/>
      <c r="H30" s="516"/>
      <c r="I30" s="516"/>
      <c r="J30" s="633" t="s">
        <v>285</v>
      </c>
      <c r="K30" s="634"/>
      <c r="L30" s="635"/>
      <c r="M30" s="534" t="s">
        <v>286</v>
      </c>
      <c r="N30" s="535"/>
      <c r="O30" s="535"/>
      <c r="P30" s="535"/>
      <c r="Q30" s="535"/>
      <c r="R30" s="535"/>
      <c r="S30" s="536"/>
      <c r="T30" s="481"/>
    </row>
    <row r="31" spans="1:20" ht="90" x14ac:dyDescent="0.25">
      <c r="A31" s="537" t="s">
        <v>202</v>
      </c>
      <c r="B31" s="518" t="s">
        <v>343</v>
      </c>
      <c r="C31" s="458" t="s">
        <v>344</v>
      </c>
      <c r="D31" s="458" t="s">
        <v>345</v>
      </c>
      <c r="E31" s="458" t="s">
        <v>346</v>
      </c>
      <c r="F31" s="458" t="s">
        <v>347</v>
      </c>
      <c r="G31" s="458" t="s">
        <v>295</v>
      </c>
      <c r="H31" s="458" t="s">
        <v>296</v>
      </c>
      <c r="I31" s="458" t="str">
        <f>"Stand zum 31.12."&amp;'Allgemeines+Zusammenfassung'!B11</f>
        <v>Stand zum 31.12.2018</v>
      </c>
      <c r="J31" s="458" t="str">
        <f>"Restwert zum 01.01."&amp;'Allgemeines+Zusammenfassung'!B11</f>
        <v>Restwert zum 01.01.2018</v>
      </c>
      <c r="K31" s="458" t="str">
        <f>"Restwert zum 31.12."&amp;'Allgemeines+Zusammenfassung'!B11</f>
        <v>Restwert zum 31.12.2018</v>
      </c>
      <c r="L31" s="458" t="str">
        <f>"Auflösung " &amp;'Allgemeines+Zusammenfassung'!B11</f>
        <v>Auflösung 2018</v>
      </c>
      <c r="M31" s="458">
        <v>2016</v>
      </c>
      <c r="N31" s="458">
        <v>2017</v>
      </c>
      <c r="O31" s="458">
        <v>2018</v>
      </c>
      <c r="P31" s="458">
        <v>2019</v>
      </c>
      <c r="Q31" s="458">
        <v>2020</v>
      </c>
      <c r="R31" s="458">
        <v>2021</v>
      </c>
      <c r="S31" s="458">
        <v>2022</v>
      </c>
      <c r="T31" s="469"/>
    </row>
    <row r="32" spans="1:20" s="525" customFormat="1" ht="15" customHeight="1" x14ac:dyDescent="0.25">
      <c r="A32" s="521" t="s">
        <v>188</v>
      </c>
      <c r="B32" s="522"/>
      <c r="C32" s="665">
        <f>SUM(C33:C61)</f>
        <v>0</v>
      </c>
      <c r="D32" s="665">
        <f t="shared" ref="D32:S32" si="7">SUM(D33:D61)</f>
        <v>0</v>
      </c>
      <c r="E32" s="665">
        <f t="shared" si="7"/>
        <v>0</v>
      </c>
      <c r="F32" s="665">
        <f t="shared" si="7"/>
        <v>0</v>
      </c>
      <c r="G32" s="665">
        <f t="shared" si="7"/>
        <v>0</v>
      </c>
      <c r="H32" s="665">
        <f t="shared" si="7"/>
        <v>0</v>
      </c>
      <c r="I32" s="665">
        <f t="shared" si="7"/>
        <v>0</v>
      </c>
      <c r="J32" s="665">
        <f t="shared" si="7"/>
        <v>0</v>
      </c>
      <c r="K32" s="665">
        <f t="shared" si="7"/>
        <v>0</v>
      </c>
      <c r="L32" s="666">
        <f t="shared" si="7"/>
        <v>0</v>
      </c>
      <c r="M32" s="665">
        <f t="shared" si="7"/>
        <v>0</v>
      </c>
      <c r="N32" s="665">
        <f t="shared" si="7"/>
        <v>0</v>
      </c>
      <c r="O32" s="665">
        <f t="shared" si="7"/>
        <v>0</v>
      </c>
      <c r="P32" s="665">
        <f t="shared" si="7"/>
        <v>0</v>
      </c>
      <c r="Q32" s="665">
        <f t="shared" si="7"/>
        <v>0</v>
      </c>
      <c r="R32" s="665">
        <f t="shared" si="7"/>
        <v>0</v>
      </c>
      <c r="S32" s="665">
        <f t="shared" si="7"/>
        <v>0</v>
      </c>
      <c r="T32" s="524"/>
    </row>
    <row r="33" spans="1:20" x14ac:dyDescent="0.25">
      <c r="A33" s="653"/>
      <c r="B33" s="539"/>
      <c r="C33" s="667"/>
      <c r="D33" s="667"/>
      <c r="E33" s="667"/>
      <c r="F33" s="667"/>
      <c r="G33" s="667"/>
      <c r="H33" s="667"/>
      <c r="I33" s="655">
        <f>SUM(C33,E33,G33)-SUM(F33,H33)</f>
        <v>0</v>
      </c>
      <c r="J33" s="657">
        <f>HLOOKUP('Allgemeines+Zusammenfassung'!$B$11,$M$31:$S$61,ROW(B33)-30,FALSE)+IF(OR(B33=0,'Allgemeines+Zusammenfassung'!$B$11&lt;B33,B33&lt;'Allgemeines+Zusammenfassung'!$B$11-19),0,I33*1/20)</f>
        <v>0</v>
      </c>
      <c r="K33" s="657">
        <f>HLOOKUP('Allgemeines+Zusammenfassung'!$B$11,$M$31:$S$61,ROW(B33)-30,FALSE)</f>
        <v>0</v>
      </c>
      <c r="L33" s="657">
        <f>+IF(OR(B33=0,'Allgemeines+Zusammenfassung'!$B$11&lt;B33,B33&lt;'Allgemeines+Zusammenfassung'!$B$11-19),0,I33*1/20)</f>
        <v>0</v>
      </c>
      <c r="M33" s="655">
        <f t="shared" ref="M33:S48" si="8">IF(OR($I33=0,M$31&lt;$B33,$B33=0,20-(M$31-$B33)=0),0,$I33*(19-(M$31-$B33))/20)</f>
        <v>0</v>
      </c>
      <c r="N33" s="655">
        <f t="shared" si="8"/>
        <v>0</v>
      </c>
      <c r="O33" s="655">
        <f t="shared" si="8"/>
        <v>0</v>
      </c>
      <c r="P33" s="655">
        <f t="shared" si="8"/>
        <v>0</v>
      </c>
      <c r="Q33" s="655">
        <f t="shared" si="8"/>
        <v>0</v>
      </c>
      <c r="R33" s="655">
        <f t="shared" si="8"/>
        <v>0</v>
      </c>
      <c r="S33" s="655">
        <f t="shared" si="8"/>
        <v>0</v>
      </c>
      <c r="T33" s="469"/>
    </row>
    <row r="34" spans="1:20" ht="15" customHeight="1" x14ac:dyDescent="0.25">
      <c r="A34" s="653"/>
      <c r="B34" s="539"/>
      <c r="C34" s="667"/>
      <c r="D34" s="667"/>
      <c r="E34" s="667"/>
      <c r="F34" s="667"/>
      <c r="G34" s="667"/>
      <c r="H34" s="667"/>
      <c r="I34" s="655">
        <f t="shared" ref="I34:I61" si="9">SUM(C34,E34,G34)-SUM(F34,H34)</f>
        <v>0</v>
      </c>
      <c r="J34" s="657">
        <f>HLOOKUP('Allgemeines+Zusammenfassung'!$B$11,$M$31:$S$61,ROW(B34)-30,FALSE)+IF(OR(B34=0,'Allgemeines+Zusammenfassung'!$B$11&lt;B34,B34&lt;'Allgemeines+Zusammenfassung'!$B$11-19),0,I34*1/20)</f>
        <v>0</v>
      </c>
      <c r="K34" s="657">
        <f>HLOOKUP('Allgemeines+Zusammenfassung'!$B$11,$M$31:$S$61,ROW(B34)-30,FALSE)</f>
        <v>0</v>
      </c>
      <c r="L34" s="657">
        <f>+IF(OR(B34=0,'Allgemeines+Zusammenfassung'!$B$11&lt;B34,B34&lt;'Allgemeines+Zusammenfassung'!$B$11-19),0,I34*1/20)</f>
        <v>0</v>
      </c>
      <c r="M34" s="655">
        <f t="shared" si="8"/>
        <v>0</v>
      </c>
      <c r="N34" s="655">
        <f t="shared" si="8"/>
        <v>0</v>
      </c>
      <c r="O34" s="655">
        <f t="shared" si="8"/>
        <v>0</v>
      </c>
      <c r="P34" s="655">
        <f t="shared" si="8"/>
        <v>0</v>
      </c>
      <c r="Q34" s="655">
        <f t="shared" si="8"/>
        <v>0</v>
      </c>
      <c r="R34" s="655">
        <f t="shared" si="8"/>
        <v>0</v>
      </c>
      <c r="S34" s="655">
        <f t="shared" si="8"/>
        <v>0</v>
      </c>
      <c r="T34" s="469"/>
    </row>
    <row r="35" spans="1:20" ht="15" customHeight="1" x14ac:dyDescent="0.25">
      <c r="A35" s="538"/>
      <c r="B35" s="539"/>
      <c r="C35" s="667"/>
      <c r="D35" s="667"/>
      <c r="E35" s="667"/>
      <c r="F35" s="667"/>
      <c r="G35" s="667"/>
      <c r="H35" s="667"/>
      <c r="I35" s="655">
        <f t="shared" si="9"/>
        <v>0</v>
      </c>
      <c r="J35" s="657">
        <f>HLOOKUP('Allgemeines+Zusammenfassung'!$B$11,$M$31:$S$61,ROW(B35)-30,FALSE)+IF(OR(B35=0,'Allgemeines+Zusammenfassung'!$B$11&lt;B35,B35&lt;'Allgemeines+Zusammenfassung'!$B$11-19),0,I35*1/20)</f>
        <v>0</v>
      </c>
      <c r="K35" s="657">
        <f>HLOOKUP('Allgemeines+Zusammenfassung'!$B$11,$M$31:$S$61,ROW(B35)-30,FALSE)</f>
        <v>0</v>
      </c>
      <c r="L35" s="657">
        <f>+IF(OR(B35=0,'Allgemeines+Zusammenfassung'!$B$11&lt;B35,B35&lt;'Allgemeines+Zusammenfassung'!$B$11-19),0,I35*1/20)</f>
        <v>0</v>
      </c>
      <c r="M35" s="655">
        <f t="shared" si="8"/>
        <v>0</v>
      </c>
      <c r="N35" s="655">
        <f t="shared" si="8"/>
        <v>0</v>
      </c>
      <c r="O35" s="655">
        <f t="shared" si="8"/>
        <v>0</v>
      </c>
      <c r="P35" s="655">
        <f t="shared" si="8"/>
        <v>0</v>
      </c>
      <c r="Q35" s="655">
        <f t="shared" si="8"/>
        <v>0</v>
      </c>
      <c r="R35" s="655">
        <f t="shared" si="8"/>
        <v>0</v>
      </c>
      <c r="S35" s="655">
        <f t="shared" si="8"/>
        <v>0</v>
      </c>
      <c r="T35" s="469"/>
    </row>
    <row r="36" spans="1:20" ht="15" customHeight="1" x14ac:dyDescent="0.25">
      <c r="A36" s="538"/>
      <c r="B36" s="539"/>
      <c r="C36" s="667"/>
      <c r="D36" s="667"/>
      <c r="E36" s="667"/>
      <c r="F36" s="667"/>
      <c r="G36" s="667"/>
      <c r="H36" s="667"/>
      <c r="I36" s="655">
        <f t="shared" si="9"/>
        <v>0</v>
      </c>
      <c r="J36" s="657">
        <f>HLOOKUP('Allgemeines+Zusammenfassung'!$B$11,$M$31:$S$61,ROW(B36)-30,FALSE)+IF(OR(B36=0,'Allgemeines+Zusammenfassung'!$B$11&lt;B36,B36&lt;'Allgemeines+Zusammenfassung'!$B$11-19),0,I36*1/20)</f>
        <v>0</v>
      </c>
      <c r="K36" s="657">
        <f>HLOOKUP('Allgemeines+Zusammenfassung'!$B$11,$M$31:$S$61,ROW(B36)-30,FALSE)</f>
        <v>0</v>
      </c>
      <c r="L36" s="657">
        <f>+IF(OR(B36=0,'Allgemeines+Zusammenfassung'!$B$11&lt;B36,B36&lt;'Allgemeines+Zusammenfassung'!$B$11-19),0,I36*1/20)</f>
        <v>0</v>
      </c>
      <c r="M36" s="655">
        <f t="shared" si="8"/>
        <v>0</v>
      </c>
      <c r="N36" s="655">
        <f t="shared" si="8"/>
        <v>0</v>
      </c>
      <c r="O36" s="655">
        <f t="shared" si="8"/>
        <v>0</v>
      </c>
      <c r="P36" s="655">
        <f t="shared" si="8"/>
        <v>0</v>
      </c>
      <c r="Q36" s="655">
        <f t="shared" si="8"/>
        <v>0</v>
      </c>
      <c r="R36" s="655">
        <f t="shared" si="8"/>
        <v>0</v>
      </c>
      <c r="S36" s="655">
        <f t="shared" si="8"/>
        <v>0</v>
      </c>
      <c r="T36" s="469"/>
    </row>
    <row r="37" spans="1:20" ht="15" customHeight="1" x14ac:dyDescent="0.25">
      <c r="A37" s="538"/>
      <c r="B37" s="539"/>
      <c r="C37" s="667"/>
      <c r="D37" s="667"/>
      <c r="E37" s="667"/>
      <c r="F37" s="667"/>
      <c r="G37" s="667"/>
      <c r="H37" s="667"/>
      <c r="I37" s="655">
        <f t="shared" si="9"/>
        <v>0</v>
      </c>
      <c r="J37" s="657">
        <f>HLOOKUP('Allgemeines+Zusammenfassung'!$B$11,$M$31:$S$61,ROW(B37)-30,FALSE)+IF(OR(B37=0,'Allgemeines+Zusammenfassung'!$B$11&lt;B37,B37&lt;'Allgemeines+Zusammenfassung'!$B$11-19),0,I37*1/20)</f>
        <v>0</v>
      </c>
      <c r="K37" s="657">
        <f>HLOOKUP('Allgemeines+Zusammenfassung'!$B$11,$M$31:$S$61,ROW(B37)-30,FALSE)</f>
        <v>0</v>
      </c>
      <c r="L37" s="657">
        <f>+IF(OR(B37=0,'Allgemeines+Zusammenfassung'!$B$11&lt;B37,B37&lt;'Allgemeines+Zusammenfassung'!$B$11-19),0,I37*1/20)</f>
        <v>0</v>
      </c>
      <c r="M37" s="655">
        <f t="shared" si="8"/>
        <v>0</v>
      </c>
      <c r="N37" s="655">
        <f t="shared" si="8"/>
        <v>0</v>
      </c>
      <c r="O37" s="655">
        <f t="shared" si="8"/>
        <v>0</v>
      </c>
      <c r="P37" s="655">
        <f t="shared" si="8"/>
        <v>0</v>
      </c>
      <c r="Q37" s="655">
        <f t="shared" si="8"/>
        <v>0</v>
      </c>
      <c r="R37" s="655">
        <f t="shared" si="8"/>
        <v>0</v>
      </c>
      <c r="S37" s="655">
        <f t="shared" si="8"/>
        <v>0</v>
      </c>
      <c r="T37" s="469"/>
    </row>
    <row r="38" spans="1:20" ht="15" customHeight="1" x14ac:dyDescent="0.25">
      <c r="A38" s="538"/>
      <c r="B38" s="539"/>
      <c r="C38" s="667"/>
      <c r="D38" s="667"/>
      <c r="E38" s="667"/>
      <c r="F38" s="667"/>
      <c r="G38" s="667"/>
      <c r="H38" s="667"/>
      <c r="I38" s="655">
        <f t="shared" si="9"/>
        <v>0</v>
      </c>
      <c r="J38" s="657">
        <f>HLOOKUP('Allgemeines+Zusammenfassung'!$B$11,$M$31:$S$61,ROW(B38)-30,FALSE)+IF(OR(B38=0,'Allgemeines+Zusammenfassung'!$B$11&lt;B38,B38&lt;'Allgemeines+Zusammenfassung'!$B$11-19),0,I38*1/20)</f>
        <v>0</v>
      </c>
      <c r="K38" s="657">
        <f>HLOOKUP('Allgemeines+Zusammenfassung'!$B$11,$M$31:$S$61,ROW(B38)-30,FALSE)</f>
        <v>0</v>
      </c>
      <c r="L38" s="657">
        <f>+IF(OR(B38=0,'Allgemeines+Zusammenfassung'!$B$11&lt;B38,B38&lt;'Allgemeines+Zusammenfassung'!$B$11-19),0,I38*1/20)</f>
        <v>0</v>
      </c>
      <c r="M38" s="655">
        <f t="shared" si="8"/>
        <v>0</v>
      </c>
      <c r="N38" s="655">
        <f t="shared" si="8"/>
        <v>0</v>
      </c>
      <c r="O38" s="655">
        <f t="shared" si="8"/>
        <v>0</v>
      </c>
      <c r="P38" s="655">
        <f t="shared" si="8"/>
        <v>0</v>
      </c>
      <c r="Q38" s="655">
        <f t="shared" si="8"/>
        <v>0</v>
      </c>
      <c r="R38" s="655">
        <f t="shared" si="8"/>
        <v>0</v>
      </c>
      <c r="S38" s="655">
        <f t="shared" si="8"/>
        <v>0</v>
      </c>
      <c r="T38" s="469"/>
    </row>
    <row r="39" spans="1:20" ht="15" customHeight="1" x14ac:dyDescent="0.25">
      <c r="A39" s="538"/>
      <c r="B39" s="539"/>
      <c r="C39" s="667"/>
      <c r="D39" s="667"/>
      <c r="E39" s="667"/>
      <c r="F39" s="667"/>
      <c r="G39" s="667"/>
      <c r="H39" s="667"/>
      <c r="I39" s="655">
        <f t="shared" si="9"/>
        <v>0</v>
      </c>
      <c r="J39" s="657">
        <f>HLOOKUP('Allgemeines+Zusammenfassung'!$B$11,$M$31:$S$61,ROW(B39)-30,FALSE)+IF(OR(B39=0,'Allgemeines+Zusammenfassung'!$B$11&lt;B39,B39&lt;'Allgemeines+Zusammenfassung'!$B$11-19),0,I39*1/20)</f>
        <v>0</v>
      </c>
      <c r="K39" s="657">
        <f>HLOOKUP('Allgemeines+Zusammenfassung'!$B$11,$M$31:$S$61,ROW(B39)-30,FALSE)</f>
        <v>0</v>
      </c>
      <c r="L39" s="657">
        <f>+IF(OR(B39=0,'Allgemeines+Zusammenfassung'!$B$11&lt;B39,B39&lt;'Allgemeines+Zusammenfassung'!$B$11-19),0,I39*1/20)</f>
        <v>0</v>
      </c>
      <c r="M39" s="655">
        <f t="shared" si="8"/>
        <v>0</v>
      </c>
      <c r="N39" s="655">
        <f t="shared" si="8"/>
        <v>0</v>
      </c>
      <c r="O39" s="655">
        <f t="shared" si="8"/>
        <v>0</v>
      </c>
      <c r="P39" s="655">
        <f t="shared" si="8"/>
        <v>0</v>
      </c>
      <c r="Q39" s="655">
        <f t="shared" si="8"/>
        <v>0</v>
      </c>
      <c r="R39" s="655">
        <f t="shared" si="8"/>
        <v>0</v>
      </c>
      <c r="S39" s="655">
        <f t="shared" si="8"/>
        <v>0</v>
      </c>
      <c r="T39" s="469"/>
    </row>
    <row r="40" spans="1:20" s="525" customFormat="1" ht="15" customHeight="1" x14ac:dyDescent="0.25">
      <c r="A40" s="538"/>
      <c r="B40" s="539"/>
      <c r="C40" s="667"/>
      <c r="D40" s="667"/>
      <c r="E40" s="667"/>
      <c r="F40" s="667"/>
      <c r="G40" s="667"/>
      <c r="H40" s="667"/>
      <c r="I40" s="655">
        <f t="shared" si="9"/>
        <v>0</v>
      </c>
      <c r="J40" s="657">
        <f>HLOOKUP('Allgemeines+Zusammenfassung'!$B$11,$M$31:$S$61,ROW(B40)-30,FALSE)+IF(OR(B40=0,'Allgemeines+Zusammenfassung'!$B$11&lt;B40,B40&lt;'Allgemeines+Zusammenfassung'!$B$11-19),0,I40*1/20)</f>
        <v>0</v>
      </c>
      <c r="K40" s="657">
        <f>HLOOKUP('Allgemeines+Zusammenfassung'!$B$11,$M$31:$S$61,ROW(B40)-30,FALSE)</f>
        <v>0</v>
      </c>
      <c r="L40" s="657">
        <f>+IF(OR(B40=0,'Allgemeines+Zusammenfassung'!$B$11&lt;B40,B40&lt;'Allgemeines+Zusammenfassung'!$B$11-19),0,I40*1/20)</f>
        <v>0</v>
      </c>
      <c r="M40" s="655">
        <f t="shared" si="8"/>
        <v>0</v>
      </c>
      <c r="N40" s="655">
        <f t="shared" si="8"/>
        <v>0</v>
      </c>
      <c r="O40" s="655">
        <f t="shared" si="8"/>
        <v>0</v>
      </c>
      <c r="P40" s="655">
        <f t="shared" si="8"/>
        <v>0</v>
      </c>
      <c r="Q40" s="655">
        <f t="shared" si="8"/>
        <v>0</v>
      </c>
      <c r="R40" s="655">
        <f t="shared" si="8"/>
        <v>0</v>
      </c>
      <c r="S40" s="655">
        <f t="shared" si="8"/>
        <v>0</v>
      </c>
      <c r="T40" s="524"/>
    </row>
    <row r="41" spans="1:20" x14ac:dyDescent="0.25">
      <c r="A41" s="538"/>
      <c r="B41" s="539"/>
      <c r="C41" s="667"/>
      <c r="D41" s="667"/>
      <c r="E41" s="667"/>
      <c r="F41" s="667"/>
      <c r="G41" s="667"/>
      <c r="H41" s="667"/>
      <c r="I41" s="655">
        <f t="shared" si="9"/>
        <v>0</v>
      </c>
      <c r="J41" s="657">
        <f>HLOOKUP('Allgemeines+Zusammenfassung'!$B$11,$M$31:$S$61,ROW(B41)-30,FALSE)+IF(OR(B41=0,'Allgemeines+Zusammenfassung'!$B$11&lt;B41,B41&lt;'Allgemeines+Zusammenfassung'!$B$11-19),0,I41*1/20)</f>
        <v>0</v>
      </c>
      <c r="K41" s="657">
        <f>HLOOKUP('Allgemeines+Zusammenfassung'!$B$11,$M$31:$S$61,ROW(B41)-30,FALSE)</f>
        <v>0</v>
      </c>
      <c r="L41" s="657">
        <f>+IF(OR(B41=0,'Allgemeines+Zusammenfassung'!$B$11&lt;B41,B41&lt;'Allgemeines+Zusammenfassung'!$B$11-19),0,I41*1/20)</f>
        <v>0</v>
      </c>
      <c r="M41" s="655">
        <f t="shared" si="8"/>
        <v>0</v>
      </c>
      <c r="N41" s="655">
        <f t="shared" si="8"/>
        <v>0</v>
      </c>
      <c r="O41" s="655">
        <f t="shared" si="8"/>
        <v>0</v>
      </c>
      <c r="P41" s="655">
        <f t="shared" si="8"/>
        <v>0</v>
      </c>
      <c r="Q41" s="655">
        <f t="shared" si="8"/>
        <v>0</v>
      </c>
      <c r="R41" s="655">
        <f t="shared" si="8"/>
        <v>0</v>
      </c>
      <c r="S41" s="655">
        <f t="shared" si="8"/>
        <v>0</v>
      </c>
      <c r="T41" s="469"/>
    </row>
    <row r="42" spans="1:20" x14ac:dyDescent="0.25">
      <c r="A42" s="538"/>
      <c r="B42" s="539"/>
      <c r="C42" s="667"/>
      <c r="D42" s="667"/>
      <c r="E42" s="667"/>
      <c r="F42" s="667"/>
      <c r="G42" s="667"/>
      <c r="H42" s="667"/>
      <c r="I42" s="655">
        <f t="shared" si="9"/>
        <v>0</v>
      </c>
      <c r="J42" s="657">
        <f>HLOOKUP('Allgemeines+Zusammenfassung'!$B$11,$M$31:$S$61,ROW(B42)-30,FALSE)+IF(OR(B42=0,'Allgemeines+Zusammenfassung'!$B$11&lt;B42,B42&lt;'Allgemeines+Zusammenfassung'!$B$11-19),0,I42*1/20)</f>
        <v>0</v>
      </c>
      <c r="K42" s="657">
        <f>HLOOKUP('Allgemeines+Zusammenfassung'!$B$11,$M$31:$S$61,ROW(B42)-30,FALSE)</f>
        <v>0</v>
      </c>
      <c r="L42" s="657">
        <f>+IF(OR(B42=0,'Allgemeines+Zusammenfassung'!$B$11&lt;B42,B42&lt;'Allgemeines+Zusammenfassung'!$B$11-19),0,I42*1/20)</f>
        <v>0</v>
      </c>
      <c r="M42" s="655">
        <f t="shared" si="8"/>
        <v>0</v>
      </c>
      <c r="N42" s="655">
        <f t="shared" si="8"/>
        <v>0</v>
      </c>
      <c r="O42" s="655">
        <f t="shared" si="8"/>
        <v>0</v>
      </c>
      <c r="P42" s="655">
        <f t="shared" si="8"/>
        <v>0</v>
      </c>
      <c r="Q42" s="655">
        <f t="shared" si="8"/>
        <v>0</v>
      </c>
      <c r="R42" s="655">
        <f t="shared" si="8"/>
        <v>0</v>
      </c>
      <c r="S42" s="655">
        <f t="shared" si="8"/>
        <v>0</v>
      </c>
      <c r="T42" s="469"/>
    </row>
    <row r="43" spans="1:20" x14ac:dyDescent="0.25">
      <c r="A43" s="538"/>
      <c r="B43" s="539"/>
      <c r="C43" s="667"/>
      <c r="D43" s="667"/>
      <c r="E43" s="667"/>
      <c r="F43" s="667"/>
      <c r="G43" s="667"/>
      <c r="H43" s="667"/>
      <c r="I43" s="655">
        <f t="shared" si="9"/>
        <v>0</v>
      </c>
      <c r="J43" s="657">
        <f>HLOOKUP('Allgemeines+Zusammenfassung'!$B$11,$M$31:$S$61,ROW(B43)-30,FALSE)+IF(OR(B43=0,'Allgemeines+Zusammenfassung'!$B$11&lt;B43,B43&lt;'Allgemeines+Zusammenfassung'!$B$11-19),0,I43*1/20)</f>
        <v>0</v>
      </c>
      <c r="K43" s="657">
        <f>HLOOKUP('Allgemeines+Zusammenfassung'!$B$11,$M$31:$S$61,ROW(B43)-30,FALSE)</f>
        <v>0</v>
      </c>
      <c r="L43" s="657">
        <f>+IF(OR(B43=0,'Allgemeines+Zusammenfassung'!$B$11&lt;B43,B43&lt;'Allgemeines+Zusammenfassung'!$B$11-19),0,I43*1/20)</f>
        <v>0</v>
      </c>
      <c r="M43" s="655">
        <f t="shared" si="8"/>
        <v>0</v>
      </c>
      <c r="N43" s="655">
        <f t="shared" si="8"/>
        <v>0</v>
      </c>
      <c r="O43" s="655">
        <f t="shared" si="8"/>
        <v>0</v>
      </c>
      <c r="P43" s="655">
        <f t="shared" si="8"/>
        <v>0</v>
      </c>
      <c r="Q43" s="655">
        <f t="shared" si="8"/>
        <v>0</v>
      </c>
      <c r="R43" s="655">
        <f t="shared" si="8"/>
        <v>0</v>
      </c>
      <c r="S43" s="655">
        <f t="shared" si="8"/>
        <v>0</v>
      </c>
      <c r="T43" s="469"/>
    </row>
    <row r="44" spans="1:20" x14ac:dyDescent="0.25">
      <c r="A44" s="538"/>
      <c r="B44" s="539"/>
      <c r="C44" s="667"/>
      <c r="D44" s="667"/>
      <c r="E44" s="667"/>
      <c r="F44" s="667"/>
      <c r="G44" s="667"/>
      <c r="H44" s="667"/>
      <c r="I44" s="655">
        <f t="shared" si="9"/>
        <v>0</v>
      </c>
      <c r="J44" s="657">
        <f>HLOOKUP('Allgemeines+Zusammenfassung'!$B$11,$M$31:$S$61,ROW(B44)-30,FALSE)+IF(OR(B44=0,'Allgemeines+Zusammenfassung'!$B$11&lt;B44,B44&lt;'Allgemeines+Zusammenfassung'!$B$11-19),0,I44*1/20)</f>
        <v>0</v>
      </c>
      <c r="K44" s="657">
        <f>HLOOKUP('Allgemeines+Zusammenfassung'!$B$11,$M$31:$S$61,ROW(B44)-30,FALSE)</f>
        <v>0</v>
      </c>
      <c r="L44" s="657">
        <f>+IF(OR(B44=0,'Allgemeines+Zusammenfassung'!$B$11&lt;B44,B44&lt;'Allgemeines+Zusammenfassung'!$B$11-19),0,I44*1/20)</f>
        <v>0</v>
      </c>
      <c r="M44" s="655">
        <f t="shared" si="8"/>
        <v>0</v>
      </c>
      <c r="N44" s="655">
        <f t="shared" si="8"/>
        <v>0</v>
      </c>
      <c r="O44" s="655">
        <f t="shared" si="8"/>
        <v>0</v>
      </c>
      <c r="P44" s="655">
        <f t="shared" si="8"/>
        <v>0</v>
      </c>
      <c r="Q44" s="655">
        <f t="shared" si="8"/>
        <v>0</v>
      </c>
      <c r="R44" s="655">
        <f t="shared" si="8"/>
        <v>0</v>
      </c>
      <c r="S44" s="655">
        <f t="shared" si="8"/>
        <v>0</v>
      </c>
      <c r="T44" s="469"/>
    </row>
    <row r="45" spans="1:20" x14ac:dyDescent="0.25">
      <c r="A45" s="538"/>
      <c r="B45" s="539"/>
      <c r="C45" s="667"/>
      <c r="D45" s="667"/>
      <c r="E45" s="667"/>
      <c r="F45" s="667"/>
      <c r="G45" s="667"/>
      <c r="H45" s="667"/>
      <c r="I45" s="655">
        <f t="shared" si="9"/>
        <v>0</v>
      </c>
      <c r="J45" s="657">
        <f>HLOOKUP('Allgemeines+Zusammenfassung'!$B$11,$M$31:$S$61,ROW(B45)-30,FALSE)+IF(OR(B45=0,'Allgemeines+Zusammenfassung'!$B$11&lt;B45,B45&lt;'Allgemeines+Zusammenfassung'!$B$11-19),0,I45*1/20)</f>
        <v>0</v>
      </c>
      <c r="K45" s="657">
        <f>HLOOKUP('Allgemeines+Zusammenfassung'!$B$11,$M$31:$S$61,ROW(B45)-30,FALSE)</f>
        <v>0</v>
      </c>
      <c r="L45" s="657">
        <f>+IF(OR(B45=0,'Allgemeines+Zusammenfassung'!$B$11&lt;B45,B45&lt;'Allgemeines+Zusammenfassung'!$B$11-19),0,I45*1/20)</f>
        <v>0</v>
      </c>
      <c r="M45" s="655">
        <f t="shared" si="8"/>
        <v>0</v>
      </c>
      <c r="N45" s="655">
        <f t="shared" si="8"/>
        <v>0</v>
      </c>
      <c r="O45" s="655">
        <f t="shared" si="8"/>
        <v>0</v>
      </c>
      <c r="P45" s="655">
        <f t="shared" si="8"/>
        <v>0</v>
      </c>
      <c r="Q45" s="655">
        <f t="shared" si="8"/>
        <v>0</v>
      </c>
      <c r="R45" s="655">
        <f t="shared" si="8"/>
        <v>0</v>
      </c>
      <c r="S45" s="655">
        <f t="shared" si="8"/>
        <v>0</v>
      </c>
      <c r="T45" s="469"/>
    </row>
    <row r="46" spans="1:20" x14ac:dyDescent="0.25">
      <c r="A46" s="538"/>
      <c r="B46" s="539"/>
      <c r="C46" s="667"/>
      <c r="D46" s="667"/>
      <c r="E46" s="667"/>
      <c r="F46" s="667"/>
      <c r="G46" s="667"/>
      <c r="H46" s="667"/>
      <c r="I46" s="655">
        <f t="shared" si="9"/>
        <v>0</v>
      </c>
      <c r="J46" s="657">
        <f>HLOOKUP('Allgemeines+Zusammenfassung'!$B$11,$M$31:$S$61,ROW(B46)-30,FALSE)+IF(OR(B46=0,'Allgemeines+Zusammenfassung'!$B$11&lt;B46,B46&lt;'Allgemeines+Zusammenfassung'!$B$11-19),0,I46*1/20)</f>
        <v>0</v>
      </c>
      <c r="K46" s="657">
        <f>HLOOKUP('Allgemeines+Zusammenfassung'!$B$11,$M$31:$S$61,ROW(B46)-30,FALSE)</f>
        <v>0</v>
      </c>
      <c r="L46" s="657">
        <f>+IF(OR(B46=0,'Allgemeines+Zusammenfassung'!$B$11&lt;B46,B46&lt;'Allgemeines+Zusammenfassung'!$B$11-19),0,I46*1/20)</f>
        <v>0</v>
      </c>
      <c r="M46" s="655">
        <f t="shared" si="8"/>
        <v>0</v>
      </c>
      <c r="N46" s="655">
        <f t="shared" si="8"/>
        <v>0</v>
      </c>
      <c r="O46" s="655">
        <f t="shared" si="8"/>
        <v>0</v>
      </c>
      <c r="P46" s="655">
        <f t="shared" si="8"/>
        <v>0</v>
      </c>
      <c r="Q46" s="655">
        <f t="shared" si="8"/>
        <v>0</v>
      </c>
      <c r="R46" s="655">
        <f t="shared" si="8"/>
        <v>0</v>
      </c>
      <c r="S46" s="655">
        <f t="shared" si="8"/>
        <v>0</v>
      </c>
      <c r="T46" s="469"/>
    </row>
    <row r="47" spans="1:20" x14ac:dyDescent="0.25">
      <c r="A47" s="538"/>
      <c r="B47" s="539"/>
      <c r="C47" s="667"/>
      <c r="D47" s="667"/>
      <c r="E47" s="667"/>
      <c r="F47" s="667"/>
      <c r="G47" s="667"/>
      <c r="H47" s="667"/>
      <c r="I47" s="655">
        <f t="shared" si="9"/>
        <v>0</v>
      </c>
      <c r="J47" s="657">
        <f>HLOOKUP('Allgemeines+Zusammenfassung'!$B$11,$M$31:$S$61,ROW(B47)-30,FALSE)+IF(OR(B47=0,'Allgemeines+Zusammenfassung'!$B$11&lt;B47,B47&lt;'Allgemeines+Zusammenfassung'!$B$11-19),0,I47*1/20)</f>
        <v>0</v>
      </c>
      <c r="K47" s="657">
        <f>HLOOKUP('Allgemeines+Zusammenfassung'!$B$11,$M$31:$S$61,ROW(B47)-30,FALSE)</f>
        <v>0</v>
      </c>
      <c r="L47" s="657">
        <f>+IF(OR(B47=0,'Allgemeines+Zusammenfassung'!$B$11&lt;B47,B47&lt;'Allgemeines+Zusammenfassung'!$B$11-19),0,I47*1/20)</f>
        <v>0</v>
      </c>
      <c r="M47" s="655">
        <f t="shared" si="8"/>
        <v>0</v>
      </c>
      <c r="N47" s="655">
        <f t="shared" si="8"/>
        <v>0</v>
      </c>
      <c r="O47" s="655">
        <f t="shared" si="8"/>
        <v>0</v>
      </c>
      <c r="P47" s="655">
        <f t="shared" si="8"/>
        <v>0</v>
      </c>
      <c r="Q47" s="655">
        <f t="shared" si="8"/>
        <v>0</v>
      </c>
      <c r="R47" s="655">
        <f t="shared" si="8"/>
        <v>0</v>
      </c>
      <c r="S47" s="655">
        <f t="shared" si="8"/>
        <v>0</v>
      </c>
      <c r="T47" s="469"/>
    </row>
    <row r="48" spans="1:20" x14ac:dyDescent="0.25">
      <c r="A48" s="538"/>
      <c r="B48" s="539"/>
      <c r="C48" s="667"/>
      <c r="D48" s="667"/>
      <c r="E48" s="667"/>
      <c r="F48" s="667"/>
      <c r="G48" s="667"/>
      <c r="H48" s="667"/>
      <c r="I48" s="655">
        <f t="shared" si="9"/>
        <v>0</v>
      </c>
      <c r="J48" s="657">
        <f>HLOOKUP('Allgemeines+Zusammenfassung'!$B$11,$M$31:$S$61,ROW(B48)-30,FALSE)+IF(OR(B48=0,'Allgemeines+Zusammenfassung'!$B$11&lt;B48,B48&lt;'Allgemeines+Zusammenfassung'!$B$11-19),0,I48*1/20)</f>
        <v>0</v>
      </c>
      <c r="K48" s="657">
        <f>HLOOKUP('Allgemeines+Zusammenfassung'!$B$11,$M$31:$S$61,ROW(B48)-30,FALSE)</f>
        <v>0</v>
      </c>
      <c r="L48" s="657">
        <f>+IF(OR(B48=0,'Allgemeines+Zusammenfassung'!$B$11&lt;B48,B48&lt;'Allgemeines+Zusammenfassung'!$B$11-19),0,I48*1/20)</f>
        <v>0</v>
      </c>
      <c r="M48" s="655">
        <f t="shared" si="8"/>
        <v>0</v>
      </c>
      <c r="N48" s="655">
        <f t="shared" si="8"/>
        <v>0</v>
      </c>
      <c r="O48" s="655">
        <f t="shared" si="8"/>
        <v>0</v>
      </c>
      <c r="P48" s="655">
        <f t="shared" si="8"/>
        <v>0</v>
      </c>
      <c r="Q48" s="655">
        <f t="shared" si="8"/>
        <v>0</v>
      </c>
      <c r="R48" s="655">
        <f t="shared" si="8"/>
        <v>0</v>
      </c>
      <c r="S48" s="655">
        <f t="shared" si="8"/>
        <v>0</v>
      </c>
      <c r="T48" s="469"/>
    </row>
    <row r="49" spans="1:20" x14ac:dyDescent="0.25">
      <c r="A49" s="538"/>
      <c r="B49" s="539"/>
      <c r="C49" s="667"/>
      <c r="D49" s="667"/>
      <c r="E49" s="667"/>
      <c r="F49" s="667"/>
      <c r="G49" s="667"/>
      <c r="H49" s="667"/>
      <c r="I49" s="655">
        <f t="shared" si="9"/>
        <v>0</v>
      </c>
      <c r="J49" s="657">
        <f>HLOOKUP('Allgemeines+Zusammenfassung'!$B$11,$M$31:$S$61,ROW(B49)-30,FALSE)+IF(OR(B49=0,'Allgemeines+Zusammenfassung'!$B$11&lt;B49,B49&lt;'Allgemeines+Zusammenfassung'!$B$11-19),0,I49*1/20)</f>
        <v>0</v>
      </c>
      <c r="K49" s="657">
        <f>HLOOKUP('Allgemeines+Zusammenfassung'!$B$11,$M$31:$S$61,ROW(B49)-30,FALSE)</f>
        <v>0</v>
      </c>
      <c r="L49" s="657">
        <f>+IF(OR(B49=0,'Allgemeines+Zusammenfassung'!$B$11&lt;B49,B49&lt;'Allgemeines+Zusammenfassung'!$B$11-19),0,I49*1/20)</f>
        <v>0</v>
      </c>
      <c r="M49" s="655">
        <f t="shared" ref="M49:S61" si="10">IF(OR($I49=0,M$31&lt;$B49,$B49=0,20-(M$31-$B49)=0),0,$I49*(19-(M$31-$B49))/20)</f>
        <v>0</v>
      </c>
      <c r="N49" s="655">
        <f t="shared" si="10"/>
        <v>0</v>
      </c>
      <c r="O49" s="655">
        <f t="shared" si="10"/>
        <v>0</v>
      </c>
      <c r="P49" s="655">
        <f t="shared" si="10"/>
        <v>0</v>
      </c>
      <c r="Q49" s="655">
        <f t="shared" si="10"/>
        <v>0</v>
      </c>
      <c r="R49" s="655">
        <f t="shared" si="10"/>
        <v>0</v>
      </c>
      <c r="S49" s="655">
        <f t="shared" si="10"/>
        <v>0</v>
      </c>
      <c r="T49" s="469"/>
    </row>
    <row r="50" spans="1:20" x14ac:dyDescent="0.25">
      <c r="A50" s="538"/>
      <c r="B50" s="539"/>
      <c r="C50" s="667"/>
      <c r="D50" s="667"/>
      <c r="E50" s="667"/>
      <c r="F50" s="667"/>
      <c r="G50" s="667"/>
      <c r="H50" s="667"/>
      <c r="I50" s="655">
        <f t="shared" si="9"/>
        <v>0</v>
      </c>
      <c r="J50" s="657">
        <f>HLOOKUP('Allgemeines+Zusammenfassung'!$B$11,$M$31:$S$61,ROW(B50)-30,FALSE)+IF(OR(B50=0,'Allgemeines+Zusammenfassung'!$B$11&lt;B50,B50&lt;'Allgemeines+Zusammenfassung'!$B$11-19),0,I50*1/20)</f>
        <v>0</v>
      </c>
      <c r="K50" s="657">
        <f>HLOOKUP('Allgemeines+Zusammenfassung'!$B$11,$M$31:$S$61,ROW(B50)-30,FALSE)</f>
        <v>0</v>
      </c>
      <c r="L50" s="657">
        <f>+IF(OR(B50=0,'Allgemeines+Zusammenfassung'!$B$11&lt;B50,B50&lt;'Allgemeines+Zusammenfassung'!$B$11-19),0,I50*1/20)</f>
        <v>0</v>
      </c>
      <c r="M50" s="655">
        <f t="shared" si="10"/>
        <v>0</v>
      </c>
      <c r="N50" s="655">
        <f t="shared" si="10"/>
        <v>0</v>
      </c>
      <c r="O50" s="655">
        <f t="shared" si="10"/>
        <v>0</v>
      </c>
      <c r="P50" s="655">
        <f t="shared" si="10"/>
        <v>0</v>
      </c>
      <c r="Q50" s="655">
        <f t="shared" si="10"/>
        <v>0</v>
      </c>
      <c r="R50" s="655">
        <f t="shared" si="10"/>
        <v>0</v>
      </c>
      <c r="S50" s="655">
        <f t="shared" si="10"/>
        <v>0</v>
      </c>
      <c r="T50" s="469"/>
    </row>
    <row r="51" spans="1:20" x14ac:dyDescent="0.25">
      <c r="A51" s="538"/>
      <c r="B51" s="539"/>
      <c r="C51" s="667"/>
      <c r="D51" s="667"/>
      <c r="E51" s="667"/>
      <c r="F51" s="667"/>
      <c r="G51" s="667"/>
      <c r="H51" s="667"/>
      <c r="I51" s="655">
        <f t="shared" si="9"/>
        <v>0</v>
      </c>
      <c r="J51" s="657">
        <f>HLOOKUP('Allgemeines+Zusammenfassung'!$B$11,$M$31:$S$61,ROW(B51)-30,FALSE)+IF(OR(B51=0,'Allgemeines+Zusammenfassung'!$B$11&lt;B51,B51&lt;'Allgemeines+Zusammenfassung'!$B$11-19),0,I51*1/20)</f>
        <v>0</v>
      </c>
      <c r="K51" s="657">
        <f>HLOOKUP('Allgemeines+Zusammenfassung'!$B$11,$M$31:$S$61,ROW(B51)-30,FALSE)</f>
        <v>0</v>
      </c>
      <c r="L51" s="657">
        <f>+IF(OR(B51=0,'Allgemeines+Zusammenfassung'!$B$11&lt;B51,B51&lt;'Allgemeines+Zusammenfassung'!$B$11-19),0,I51*1/20)</f>
        <v>0</v>
      </c>
      <c r="M51" s="655">
        <f t="shared" si="10"/>
        <v>0</v>
      </c>
      <c r="N51" s="655">
        <f t="shared" si="10"/>
        <v>0</v>
      </c>
      <c r="O51" s="655">
        <f t="shared" si="10"/>
        <v>0</v>
      </c>
      <c r="P51" s="655">
        <f t="shared" si="10"/>
        <v>0</v>
      </c>
      <c r="Q51" s="655">
        <f t="shared" si="10"/>
        <v>0</v>
      </c>
      <c r="R51" s="655">
        <f t="shared" si="10"/>
        <v>0</v>
      </c>
      <c r="S51" s="655">
        <f t="shared" si="10"/>
        <v>0</v>
      </c>
      <c r="T51" s="469"/>
    </row>
    <row r="52" spans="1:20" x14ac:dyDescent="0.25">
      <c r="A52" s="538"/>
      <c r="B52" s="539"/>
      <c r="C52" s="667"/>
      <c r="D52" s="667"/>
      <c r="E52" s="667"/>
      <c r="F52" s="667"/>
      <c r="G52" s="667"/>
      <c r="H52" s="667"/>
      <c r="I52" s="655">
        <f t="shared" si="9"/>
        <v>0</v>
      </c>
      <c r="J52" s="657">
        <f>HLOOKUP('Allgemeines+Zusammenfassung'!$B$11,$M$31:$S$61,ROW(B52)-30,FALSE)+IF(OR(B52=0,'Allgemeines+Zusammenfassung'!$B$11&lt;B52,B52&lt;'Allgemeines+Zusammenfassung'!$B$11-19),0,I52*1/20)</f>
        <v>0</v>
      </c>
      <c r="K52" s="657">
        <f>HLOOKUP('Allgemeines+Zusammenfassung'!$B$11,$M$31:$S$61,ROW(B52)-30,FALSE)</f>
        <v>0</v>
      </c>
      <c r="L52" s="657">
        <f>+IF(OR(B52=0,'Allgemeines+Zusammenfassung'!$B$11&lt;B52,B52&lt;'Allgemeines+Zusammenfassung'!$B$11-19),0,I52*1/20)</f>
        <v>0</v>
      </c>
      <c r="M52" s="655">
        <f t="shared" si="10"/>
        <v>0</v>
      </c>
      <c r="N52" s="655">
        <f t="shared" si="10"/>
        <v>0</v>
      </c>
      <c r="O52" s="655">
        <f t="shared" si="10"/>
        <v>0</v>
      </c>
      <c r="P52" s="655">
        <f t="shared" si="10"/>
        <v>0</v>
      </c>
      <c r="Q52" s="655">
        <f t="shared" si="10"/>
        <v>0</v>
      </c>
      <c r="R52" s="655">
        <f t="shared" si="10"/>
        <v>0</v>
      </c>
      <c r="S52" s="655">
        <f t="shared" si="10"/>
        <v>0</v>
      </c>
      <c r="T52" s="469"/>
    </row>
    <row r="53" spans="1:20" x14ac:dyDescent="0.25">
      <c r="A53" s="538"/>
      <c r="B53" s="539"/>
      <c r="C53" s="667"/>
      <c r="D53" s="667"/>
      <c r="E53" s="667"/>
      <c r="F53" s="667"/>
      <c r="G53" s="667"/>
      <c r="H53" s="667"/>
      <c r="I53" s="655">
        <f t="shared" si="9"/>
        <v>0</v>
      </c>
      <c r="J53" s="657">
        <f>HLOOKUP('Allgemeines+Zusammenfassung'!$B$11,$M$31:$S$61,ROW(B53)-30,FALSE)+IF(OR(B53=0,'Allgemeines+Zusammenfassung'!$B$11&lt;B53,B53&lt;'Allgemeines+Zusammenfassung'!$B$11-19),0,I53*1/20)</f>
        <v>0</v>
      </c>
      <c r="K53" s="657">
        <f>HLOOKUP('Allgemeines+Zusammenfassung'!$B$11,$M$31:$S$61,ROW(B53)-30,FALSE)</f>
        <v>0</v>
      </c>
      <c r="L53" s="657">
        <f>+IF(OR(B53=0,'Allgemeines+Zusammenfassung'!$B$11&lt;B53,B53&lt;'Allgemeines+Zusammenfassung'!$B$11-19),0,I53*1/20)</f>
        <v>0</v>
      </c>
      <c r="M53" s="655">
        <f t="shared" si="10"/>
        <v>0</v>
      </c>
      <c r="N53" s="655">
        <f t="shared" si="10"/>
        <v>0</v>
      </c>
      <c r="O53" s="655">
        <f t="shared" si="10"/>
        <v>0</v>
      </c>
      <c r="P53" s="655">
        <f t="shared" si="10"/>
        <v>0</v>
      </c>
      <c r="Q53" s="655">
        <f t="shared" si="10"/>
        <v>0</v>
      </c>
      <c r="R53" s="655">
        <f t="shared" si="10"/>
        <v>0</v>
      </c>
      <c r="S53" s="655">
        <f t="shared" si="10"/>
        <v>0</v>
      </c>
      <c r="T53" s="469"/>
    </row>
    <row r="54" spans="1:20" x14ac:dyDescent="0.25">
      <c r="A54" s="538"/>
      <c r="B54" s="539"/>
      <c r="C54" s="667"/>
      <c r="D54" s="667"/>
      <c r="E54" s="667"/>
      <c r="F54" s="667"/>
      <c r="G54" s="667"/>
      <c r="H54" s="667"/>
      <c r="I54" s="655">
        <f t="shared" si="9"/>
        <v>0</v>
      </c>
      <c r="J54" s="657">
        <f>HLOOKUP('Allgemeines+Zusammenfassung'!$B$11,$M$31:$S$61,ROW(B54)-30,FALSE)+IF(OR(B54=0,'Allgemeines+Zusammenfassung'!$B$11&lt;B54,B54&lt;'Allgemeines+Zusammenfassung'!$B$11-19),0,I54*1/20)</f>
        <v>0</v>
      </c>
      <c r="K54" s="657">
        <f>HLOOKUP('Allgemeines+Zusammenfassung'!$B$11,$M$31:$S$61,ROW(B54)-30,FALSE)</f>
        <v>0</v>
      </c>
      <c r="L54" s="657">
        <f>+IF(OR(B54=0,'Allgemeines+Zusammenfassung'!$B$11&lt;B54,B54&lt;'Allgemeines+Zusammenfassung'!$B$11-19),0,I54*1/20)</f>
        <v>0</v>
      </c>
      <c r="M54" s="655">
        <f t="shared" si="10"/>
        <v>0</v>
      </c>
      <c r="N54" s="655">
        <f t="shared" si="10"/>
        <v>0</v>
      </c>
      <c r="O54" s="655">
        <f t="shared" si="10"/>
        <v>0</v>
      </c>
      <c r="P54" s="655">
        <f t="shared" si="10"/>
        <v>0</v>
      </c>
      <c r="Q54" s="655">
        <f t="shared" si="10"/>
        <v>0</v>
      </c>
      <c r="R54" s="655">
        <f t="shared" si="10"/>
        <v>0</v>
      </c>
      <c r="S54" s="655">
        <f t="shared" si="10"/>
        <v>0</v>
      </c>
      <c r="T54" s="469"/>
    </row>
    <row r="55" spans="1:20" x14ac:dyDescent="0.25">
      <c r="A55" s="538"/>
      <c r="B55" s="539"/>
      <c r="C55" s="667"/>
      <c r="D55" s="667"/>
      <c r="E55" s="667"/>
      <c r="F55" s="667"/>
      <c r="G55" s="667"/>
      <c r="H55" s="667"/>
      <c r="I55" s="655">
        <f t="shared" si="9"/>
        <v>0</v>
      </c>
      <c r="J55" s="657">
        <f>HLOOKUP('Allgemeines+Zusammenfassung'!$B$11,$M$31:$S$61,ROW(B55)-30,FALSE)+IF(OR(B55=0,'Allgemeines+Zusammenfassung'!$B$11&lt;B55,B55&lt;'Allgemeines+Zusammenfassung'!$B$11-19),0,I55*1/20)</f>
        <v>0</v>
      </c>
      <c r="K55" s="657">
        <f>HLOOKUP('Allgemeines+Zusammenfassung'!$B$11,$M$31:$S$61,ROW(B55)-30,FALSE)</f>
        <v>0</v>
      </c>
      <c r="L55" s="657">
        <f>+IF(OR(B55=0,'Allgemeines+Zusammenfassung'!$B$11&lt;B55,B55&lt;'Allgemeines+Zusammenfassung'!$B$11-19),0,I55*1/20)</f>
        <v>0</v>
      </c>
      <c r="M55" s="655">
        <f t="shared" si="10"/>
        <v>0</v>
      </c>
      <c r="N55" s="655">
        <f t="shared" si="10"/>
        <v>0</v>
      </c>
      <c r="O55" s="655">
        <f t="shared" si="10"/>
        <v>0</v>
      </c>
      <c r="P55" s="655">
        <f t="shared" si="10"/>
        <v>0</v>
      </c>
      <c r="Q55" s="655">
        <f t="shared" si="10"/>
        <v>0</v>
      </c>
      <c r="R55" s="655">
        <f t="shared" si="10"/>
        <v>0</v>
      </c>
      <c r="S55" s="655">
        <f t="shared" si="10"/>
        <v>0</v>
      </c>
      <c r="T55" s="469"/>
    </row>
    <row r="56" spans="1:20" x14ac:dyDescent="0.25">
      <c r="A56" s="538"/>
      <c r="B56" s="539"/>
      <c r="C56" s="667"/>
      <c r="D56" s="667"/>
      <c r="E56" s="667"/>
      <c r="F56" s="667"/>
      <c r="G56" s="667"/>
      <c r="H56" s="667"/>
      <c r="I56" s="655">
        <f t="shared" si="9"/>
        <v>0</v>
      </c>
      <c r="J56" s="657">
        <f>HLOOKUP('Allgemeines+Zusammenfassung'!$B$11,$M$31:$S$61,ROW(B56)-30,FALSE)+IF(OR(B56=0,'Allgemeines+Zusammenfassung'!$B$11&lt;B56,B56&lt;'Allgemeines+Zusammenfassung'!$B$11-19),0,I56*1/20)</f>
        <v>0</v>
      </c>
      <c r="K56" s="657">
        <f>HLOOKUP('Allgemeines+Zusammenfassung'!$B$11,$M$31:$S$61,ROW(B56)-30,FALSE)</f>
        <v>0</v>
      </c>
      <c r="L56" s="657">
        <f>+IF(OR(B56=0,'Allgemeines+Zusammenfassung'!$B$11&lt;B56,B56&lt;'Allgemeines+Zusammenfassung'!$B$11-19),0,I56*1/20)</f>
        <v>0</v>
      </c>
      <c r="M56" s="655">
        <f t="shared" si="10"/>
        <v>0</v>
      </c>
      <c r="N56" s="655">
        <f t="shared" si="10"/>
        <v>0</v>
      </c>
      <c r="O56" s="655">
        <f t="shared" si="10"/>
        <v>0</v>
      </c>
      <c r="P56" s="655">
        <f t="shared" si="10"/>
        <v>0</v>
      </c>
      <c r="Q56" s="655">
        <f t="shared" si="10"/>
        <v>0</v>
      </c>
      <c r="R56" s="655">
        <f t="shared" si="10"/>
        <v>0</v>
      </c>
      <c r="S56" s="655">
        <f t="shared" si="10"/>
        <v>0</v>
      </c>
      <c r="T56" s="469"/>
    </row>
    <row r="57" spans="1:20" x14ac:dyDescent="0.25">
      <c r="A57" s="538"/>
      <c r="B57" s="539"/>
      <c r="C57" s="667"/>
      <c r="D57" s="667"/>
      <c r="E57" s="667"/>
      <c r="F57" s="667"/>
      <c r="G57" s="667"/>
      <c r="H57" s="667"/>
      <c r="I57" s="655">
        <f t="shared" si="9"/>
        <v>0</v>
      </c>
      <c r="J57" s="657">
        <f>HLOOKUP('Allgemeines+Zusammenfassung'!$B$11,$M$31:$S$61,ROW(B57)-30,FALSE)+IF(OR(B57=0,'Allgemeines+Zusammenfassung'!$B$11&lt;B57,B57&lt;'Allgemeines+Zusammenfassung'!$B$11-19),0,I57*1/20)</f>
        <v>0</v>
      </c>
      <c r="K57" s="657">
        <f>HLOOKUP('Allgemeines+Zusammenfassung'!$B$11,$M$31:$S$61,ROW(B57)-30,FALSE)</f>
        <v>0</v>
      </c>
      <c r="L57" s="657">
        <f>+IF(OR(B57=0,'Allgemeines+Zusammenfassung'!$B$11&lt;B57,B57&lt;'Allgemeines+Zusammenfassung'!$B$11-19),0,I57*1/20)</f>
        <v>0</v>
      </c>
      <c r="M57" s="655">
        <f t="shared" si="10"/>
        <v>0</v>
      </c>
      <c r="N57" s="655">
        <f t="shared" si="10"/>
        <v>0</v>
      </c>
      <c r="O57" s="655">
        <f t="shared" si="10"/>
        <v>0</v>
      </c>
      <c r="P57" s="655">
        <f t="shared" si="10"/>
        <v>0</v>
      </c>
      <c r="Q57" s="655">
        <f t="shared" si="10"/>
        <v>0</v>
      </c>
      <c r="R57" s="655">
        <f t="shared" si="10"/>
        <v>0</v>
      </c>
      <c r="S57" s="655">
        <f t="shared" si="10"/>
        <v>0</v>
      </c>
      <c r="T57" s="469"/>
    </row>
    <row r="58" spans="1:20" x14ac:dyDescent="0.25">
      <c r="A58" s="538"/>
      <c r="B58" s="539"/>
      <c r="C58" s="667"/>
      <c r="D58" s="667"/>
      <c r="E58" s="667"/>
      <c r="F58" s="667"/>
      <c r="G58" s="667"/>
      <c r="H58" s="667"/>
      <c r="I58" s="655">
        <f t="shared" si="9"/>
        <v>0</v>
      </c>
      <c r="J58" s="657">
        <f>HLOOKUP('Allgemeines+Zusammenfassung'!$B$11,$M$31:$S$61,ROW(B58)-30,FALSE)+IF(OR(B58=0,'Allgemeines+Zusammenfassung'!$B$11&lt;B58,B58&lt;'Allgemeines+Zusammenfassung'!$B$11-19),0,I58*1/20)</f>
        <v>0</v>
      </c>
      <c r="K58" s="657">
        <f>HLOOKUP('Allgemeines+Zusammenfassung'!$B$11,$M$31:$S$61,ROW(B58)-30,FALSE)</f>
        <v>0</v>
      </c>
      <c r="L58" s="657">
        <f>+IF(OR(B58=0,'Allgemeines+Zusammenfassung'!$B$11&lt;B58,B58&lt;'Allgemeines+Zusammenfassung'!$B$11-19),0,I58*1/20)</f>
        <v>0</v>
      </c>
      <c r="M58" s="655">
        <f t="shared" si="10"/>
        <v>0</v>
      </c>
      <c r="N58" s="655">
        <f t="shared" si="10"/>
        <v>0</v>
      </c>
      <c r="O58" s="655">
        <f t="shared" si="10"/>
        <v>0</v>
      </c>
      <c r="P58" s="655">
        <f t="shared" si="10"/>
        <v>0</v>
      </c>
      <c r="Q58" s="655">
        <f t="shared" si="10"/>
        <v>0</v>
      </c>
      <c r="R58" s="655">
        <f t="shared" si="10"/>
        <v>0</v>
      </c>
      <c r="S58" s="655">
        <f t="shared" si="10"/>
        <v>0</v>
      </c>
      <c r="T58" s="469"/>
    </row>
    <row r="59" spans="1:20" x14ac:dyDescent="0.25">
      <c r="A59" s="538"/>
      <c r="B59" s="539"/>
      <c r="C59" s="667"/>
      <c r="D59" s="667"/>
      <c r="E59" s="667"/>
      <c r="F59" s="667"/>
      <c r="G59" s="667"/>
      <c r="H59" s="667"/>
      <c r="I59" s="655">
        <f t="shared" si="9"/>
        <v>0</v>
      </c>
      <c r="J59" s="657">
        <f>HLOOKUP('Allgemeines+Zusammenfassung'!$B$11,$M$31:$S$61,ROW(B59)-30,FALSE)+IF(OR(B59=0,'Allgemeines+Zusammenfassung'!$B$11&lt;B59,B59&lt;'Allgemeines+Zusammenfassung'!$B$11-19),0,I59*1/20)</f>
        <v>0</v>
      </c>
      <c r="K59" s="657">
        <f>HLOOKUP('Allgemeines+Zusammenfassung'!$B$11,$M$31:$S$61,ROW(B59)-30,FALSE)</f>
        <v>0</v>
      </c>
      <c r="L59" s="657">
        <f>+IF(OR(B59=0,'Allgemeines+Zusammenfassung'!$B$11&lt;B59,B59&lt;'Allgemeines+Zusammenfassung'!$B$11-19),0,I59*1/20)</f>
        <v>0</v>
      </c>
      <c r="M59" s="655">
        <f t="shared" si="10"/>
        <v>0</v>
      </c>
      <c r="N59" s="655">
        <f t="shared" si="10"/>
        <v>0</v>
      </c>
      <c r="O59" s="655">
        <f t="shared" si="10"/>
        <v>0</v>
      </c>
      <c r="P59" s="655">
        <f t="shared" si="10"/>
        <v>0</v>
      </c>
      <c r="Q59" s="655">
        <f t="shared" si="10"/>
        <v>0</v>
      </c>
      <c r="R59" s="655">
        <f t="shared" si="10"/>
        <v>0</v>
      </c>
      <c r="S59" s="655">
        <f t="shared" si="10"/>
        <v>0</v>
      </c>
      <c r="T59" s="469"/>
    </row>
    <row r="60" spans="1:20" x14ac:dyDescent="0.25">
      <c r="A60" s="538"/>
      <c r="B60" s="539"/>
      <c r="C60" s="667"/>
      <c r="D60" s="667"/>
      <c r="E60" s="667"/>
      <c r="F60" s="667"/>
      <c r="G60" s="667"/>
      <c r="H60" s="667"/>
      <c r="I60" s="655">
        <f t="shared" si="9"/>
        <v>0</v>
      </c>
      <c r="J60" s="657">
        <f>HLOOKUP('Allgemeines+Zusammenfassung'!$B$11,$M$31:$S$61,ROW(B60)-30,FALSE)+IF(OR(B60=0,'Allgemeines+Zusammenfassung'!$B$11&lt;B60,B60&lt;'Allgemeines+Zusammenfassung'!$B$11-19),0,I60*1/20)</f>
        <v>0</v>
      </c>
      <c r="K60" s="657">
        <f>HLOOKUP('Allgemeines+Zusammenfassung'!$B$11,$M$31:$S$61,ROW(B60)-30,FALSE)</f>
        <v>0</v>
      </c>
      <c r="L60" s="657">
        <f>+IF(OR(B60=0,'Allgemeines+Zusammenfassung'!$B$11&lt;B60,B60&lt;'Allgemeines+Zusammenfassung'!$B$11-19),0,I60*1/20)</f>
        <v>0</v>
      </c>
      <c r="M60" s="655">
        <f t="shared" si="10"/>
        <v>0</v>
      </c>
      <c r="N60" s="655">
        <f t="shared" si="10"/>
        <v>0</v>
      </c>
      <c r="O60" s="655">
        <f t="shared" si="10"/>
        <v>0</v>
      </c>
      <c r="P60" s="655">
        <f t="shared" si="10"/>
        <v>0</v>
      </c>
      <c r="Q60" s="655">
        <f t="shared" si="10"/>
        <v>0</v>
      </c>
      <c r="R60" s="655">
        <f t="shared" si="10"/>
        <v>0</v>
      </c>
      <c r="S60" s="655">
        <f t="shared" si="10"/>
        <v>0</v>
      </c>
      <c r="T60" s="469"/>
    </row>
    <row r="61" spans="1:20" x14ac:dyDescent="0.25">
      <c r="A61" s="538"/>
      <c r="B61" s="539"/>
      <c r="C61" s="667"/>
      <c r="D61" s="667"/>
      <c r="E61" s="667"/>
      <c r="F61" s="667"/>
      <c r="G61" s="667"/>
      <c r="H61" s="667"/>
      <c r="I61" s="655">
        <f t="shared" si="9"/>
        <v>0</v>
      </c>
      <c r="J61" s="657">
        <f>HLOOKUP('Allgemeines+Zusammenfassung'!$B$11,$M$31:$S$61,ROW(B61)-30,FALSE)+IF(OR(B61=0,'Allgemeines+Zusammenfassung'!$B$11&lt;B61,B61&lt;'Allgemeines+Zusammenfassung'!$B$11-19),0,I61*1/20)</f>
        <v>0</v>
      </c>
      <c r="K61" s="657">
        <f>HLOOKUP('Allgemeines+Zusammenfassung'!$B$11,$M$31:$S$61,ROW(B61)-30,FALSE)</f>
        <v>0</v>
      </c>
      <c r="L61" s="657">
        <f>+IF(OR(B61=0,'Allgemeines+Zusammenfassung'!$B$11&lt;B61,B61&lt;'Allgemeines+Zusammenfassung'!$B$11-19),0,I61*1/20)</f>
        <v>0</v>
      </c>
      <c r="M61" s="655">
        <f t="shared" si="10"/>
        <v>0</v>
      </c>
      <c r="N61" s="655">
        <f t="shared" si="10"/>
        <v>0</v>
      </c>
      <c r="O61" s="655">
        <f t="shared" si="10"/>
        <v>0</v>
      </c>
      <c r="P61" s="655">
        <f t="shared" si="10"/>
        <v>0</v>
      </c>
      <c r="Q61" s="655">
        <f t="shared" si="10"/>
        <v>0</v>
      </c>
      <c r="R61" s="655">
        <f t="shared" si="10"/>
        <v>0</v>
      </c>
      <c r="S61" s="655">
        <f t="shared" si="10"/>
        <v>0</v>
      </c>
      <c r="T61" s="469"/>
    </row>
    <row r="62" spans="1:20" s="469" customFormat="1" x14ac:dyDescent="0.25"/>
  </sheetData>
  <sheetProtection password="DCC3" sheet="1" formatCells="0" formatColumns="0" formatRows="0" insertHyperlinks="0"/>
  <mergeCells count="1">
    <mergeCell ref="J30:L30"/>
  </mergeCells>
  <dataValidations count="4">
    <dataValidation allowBlank="1" showInputMessage="1" showErrorMessage="1" promptTitle="Zu- und Abgänge" prompt="Netzzugänge bitte mit positivem und -abgänge mit negativem Vorzeichen" sqref="C6:C26 E6:E26 G6:G26 I6:I26"/>
    <dataValidation allowBlank="1" showInputMessage="1" showErrorMessage="1" promptTitle="Nur vereinfachtes Verfahren" prompt="Sofern nach dem Netzübergang in den übernommenen Netzteil Baukostenzuschüsse und/oder Netzanschlusskostenbeiträge vereinnahmt worden sind, so sind die sich daraus ergebenden Auflösungserträge in dieser Spalte anzugeben." sqref="D33:D61"/>
    <dataValidation type="whole" errorStyle="warning" allowBlank="1" showErrorMessage="1" sqref="B33:B61">
      <formula1>2016</formula1>
      <formula2>2022</formula2>
    </dataValidation>
    <dataValidation allowBlank="1" showErrorMessage="1" sqref="A33:A61"/>
  </dataValidations>
  <pageMargins left="0.62992125984251968" right="0.78740157480314965" top="0.47244094488188981" bottom="0.59055118110236227" header="0.27559055118110237" footer="0.31496062992125984"/>
  <pageSetup paperSize="9" scale="75" fitToWidth="3" fitToHeight="3" orientation="landscape" r:id="rId1"/>
  <headerFooter alignWithMargins="0">
    <oddFooter>&amp;L&amp;D&amp;C&amp;P/&amp;N&amp;R&amp;A_&amp;F</oddFooter>
  </headerFooter>
  <rowBreaks count="1" manualBreakCount="1">
    <brk id="28"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A101"/>
  <sheetViews>
    <sheetView showGridLines="0" workbookViewId="0">
      <selection activeCell="A5" sqref="A5:D7"/>
    </sheetView>
  </sheetViews>
  <sheetFormatPr baseColWidth="10" defaultColWidth="11.42578125" defaultRowHeight="12.75" x14ac:dyDescent="0.2"/>
  <cols>
    <col min="1" max="1" width="10.85546875" style="450" customWidth="1"/>
    <col min="2" max="2" width="64.7109375" style="450" customWidth="1"/>
    <col min="3" max="3" width="40" style="450" customWidth="1"/>
    <col min="4" max="4" width="14.7109375" style="472" customWidth="1"/>
    <col min="5" max="15" width="17.28515625" style="450" customWidth="1"/>
    <col min="16" max="16" width="7.140625" style="426" customWidth="1"/>
    <col min="17" max="26" width="11.42578125" style="426" customWidth="1"/>
    <col min="27" max="16384" width="11.42578125" style="426"/>
  </cols>
  <sheetData>
    <row r="1" spans="1:27" ht="18.75" x14ac:dyDescent="0.3">
      <c r="A1" s="425" t="s">
        <v>487</v>
      </c>
      <c r="B1" s="426"/>
      <c r="C1" s="426"/>
      <c r="D1" s="426"/>
      <c r="E1" s="426"/>
      <c r="F1" s="426"/>
      <c r="G1" s="426"/>
      <c r="H1" s="426"/>
      <c r="I1" s="426"/>
      <c r="J1" s="426"/>
      <c r="K1" s="426"/>
      <c r="L1" s="426"/>
      <c r="M1" s="426"/>
      <c r="N1" s="426"/>
      <c r="O1" s="426"/>
    </row>
    <row r="2" spans="1:27" s="432" customFormat="1" x14ac:dyDescent="0.2"/>
    <row r="3" spans="1:27" ht="15" x14ac:dyDescent="0.2">
      <c r="A3" s="451" t="s">
        <v>282</v>
      </c>
      <c r="B3" s="451"/>
      <c r="C3" s="452"/>
      <c r="D3" s="453"/>
      <c r="E3" s="451" t="s">
        <v>348</v>
      </c>
      <c r="F3" s="452"/>
      <c r="G3" s="452"/>
      <c r="H3" s="452"/>
      <c r="I3" s="452"/>
      <c r="J3" s="452"/>
      <c r="K3" s="452"/>
      <c r="L3" s="540"/>
      <c r="M3" s="540"/>
      <c r="N3" s="540"/>
      <c r="O3" s="540"/>
    </row>
    <row r="4" spans="1:27" ht="75" x14ac:dyDescent="0.2">
      <c r="A4" s="457" t="s">
        <v>202</v>
      </c>
      <c r="B4" s="457" t="s">
        <v>349</v>
      </c>
      <c r="C4" s="457" t="s">
        <v>350</v>
      </c>
      <c r="D4" s="459" t="s">
        <v>288</v>
      </c>
      <c r="E4" s="459" t="s">
        <v>351</v>
      </c>
      <c r="F4" s="459" t="s">
        <v>352</v>
      </c>
      <c r="G4" s="459" t="s">
        <v>353</v>
      </c>
      <c r="H4" s="459" t="s">
        <v>354</v>
      </c>
      <c r="I4" s="459" t="s">
        <v>295</v>
      </c>
      <c r="J4" s="459" t="s">
        <v>296</v>
      </c>
      <c r="K4" s="459" t="str">
        <f>"historische AK/HK zum Stand 31.12."&amp;'Allgemeines+Zusammenfassung'!B11</f>
        <v>historische AK/HK zum Stand 31.12.2018</v>
      </c>
      <c r="L4" s="459" t="s">
        <v>355</v>
      </c>
      <c r="M4" s="459" t="str">
        <f>"handelsrechtlicher Wertansatz zum 01.01."&amp;'Allgemeines+Zusammenfassung'!B11</f>
        <v>handelsrechtlicher Wertansatz zum 01.01.2018</v>
      </c>
      <c r="N4" s="459" t="str">
        <f>"Abschreibungen "&amp;'Allgemeines+Zusammenfassung'!B11</f>
        <v>Abschreibungen 2018</v>
      </c>
      <c r="O4" s="459" t="str">
        <f>"handelsrechtlicher Wertansatz zum 31.12."&amp;'Allgemeines+Zusammenfassung'!B11</f>
        <v>handelsrechtlicher Wertansatz zum 31.12.2018</v>
      </c>
    </row>
    <row r="5" spans="1:27" ht="15" x14ac:dyDescent="0.25">
      <c r="A5" s="653"/>
      <c r="B5" s="590"/>
      <c r="C5" s="462"/>
      <c r="D5" s="463"/>
      <c r="E5" s="662"/>
      <c r="F5" s="662"/>
      <c r="G5" s="662"/>
      <c r="H5" s="662"/>
      <c r="I5" s="662"/>
      <c r="J5" s="662"/>
      <c r="K5" s="663">
        <f>SUM(E5,F5,H5,I5)-SUM(G5,J5)</f>
        <v>0</v>
      </c>
      <c r="L5" s="462"/>
      <c r="M5" s="662"/>
      <c r="N5" s="662"/>
      <c r="O5" s="662"/>
      <c r="AA5" s="426" t="str">
        <f>IF(B5="geleistete Anzahlungen und Anlagen im Bau des Sachanlagevermögens","Zeitreihe_2","Zeitreihe_1")</f>
        <v>Zeitreihe_1</v>
      </c>
    </row>
    <row r="6" spans="1:27" ht="15" x14ac:dyDescent="0.25">
      <c r="A6" s="653"/>
      <c r="B6" s="591"/>
      <c r="C6" s="462"/>
      <c r="D6" s="463"/>
      <c r="E6" s="662"/>
      <c r="F6" s="662"/>
      <c r="G6" s="662"/>
      <c r="H6" s="662"/>
      <c r="I6" s="662"/>
      <c r="J6" s="662"/>
      <c r="K6" s="663">
        <f t="shared" ref="K6:K69" si="0">SUM(E6,F6,H6,I6)-SUM(G6,J6)</f>
        <v>0</v>
      </c>
      <c r="L6" s="462"/>
      <c r="M6" s="662"/>
      <c r="N6" s="662"/>
      <c r="O6" s="662"/>
      <c r="AA6" s="426" t="str">
        <f t="shared" ref="AA6:AA69" si="1">IF(B6="geleistete Anzahlungen und Anlagen im Bau des Sachanlagevermögens","Zeitreihe_2","Zeitreihe_1")</f>
        <v>Zeitreihe_1</v>
      </c>
    </row>
    <row r="7" spans="1:27" ht="15" x14ac:dyDescent="0.25">
      <c r="A7" s="462"/>
      <c r="B7" s="590"/>
      <c r="C7" s="462"/>
      <c r="D7" s="463"/>
      <c r="E7" s="662"/>
      <c r="F7" s="662"/>
      <c r="G7" s="662"/>
      <c r="H7" s="662"/>
      <c r="I7" s="662"/>
      <c r="J7" s="662"/>
      <c r="K7" s="663">
        <f t="shared" si="0"/>
        <v>0</v>
      </c>
      <c r="L7" s="462"/>
      <c r="M7" s="662"/>
      <c r="N7" s="662"/>
      <c r="O7" s="662"/>
      <c r="AA7" s="426" t="str">
        <f t="shared" si="1"/>
        <v>Zeitreihe_1</v>
      </c>
    </row>
    <row r="8" spans="1:27" ht="15" x14ac:dyDescent="0.25">
      <c r="A8" s="462"/>
      <c r="B8" s="591"/>
      <c r="C8" s="462"/>
      <c r="D8" s="463"/>
      <c r="E8" s="662"/>
      <c r="F8" s="662"/>
      <c r="G8" s="662"/>
      <c r="H8" s="662"/>
      <c r="I8" s="662"/>
      <c r="J8" s="662"/>
      <c r="K8" s="663">
        <f t="shared" si="0"/>
        <v>0</v>
      </c>
      <c r="L8" s="462"/>
      <c r="M8" s="662"/>
      <c r="N8" s="662"/>
      <c r="O8" s="662"/>
      <c r="AA8" s="426" t="str">
        <f t="shared" si="1"/>
        <v>Zeitreihe_1</v>
      </c>
    </row>
    <row r="9" spans="1:27" ht="15" x14ac:dyDescent="0.25">
      <c r="A9" s="462"/>
      <c r="B9" s="591"/>
      <c r="C9" s="462"/>
      <c r="D9" s="463"/>
      <c r="E9" s="662"/>
      <c r="F9" s="662"/>
      <c r="G9" s="662"/>
      <c r="H9" s="662"/>
      <c r="I9" s="662"/>
      <c r="J9" s="662"/>
      <c r="K9" s="663">
        <f t="shared" si="0"/>
        <v>0</v>
      </c>
      <c r="L9" s="462"/>
      <c r="M9" s="662"/>
      <c r="N9" s="662"/>
      <c r="O9" s="662"/>
      <c r="AA9" s="426" t="str">
        <f t="shared" si="1"/>
        <v>Zeitreihe_1</v>
      </c>
    </row>
    <row r="10" spans="1:27" ht="15" x14ac:dyDescent="0.25">
      <c r="A10" s="462"/>
      <c r="B10" s="591"/>
      <c r="C10" s="462"/>
      <c r="D10" s="463"/>
      <c r="E10" s="662"/>
      <c r="F10" s="662"/>
      <c r="G10" s="662"/>
      <c r="H10" s="662"/>
      <c r="I10" s="662"/>
      <c r="J10" s="662"/>
      <c r="K10" s="663">
        <f t="shared" si="0"/>
        <v>0</v>
      </c>
      <c r="L10" s="462"/>
      <c r="M10" s="662"/>
      <c r="N10" s="662"/>
      <c r="O10" s="662"/>
      <c r="AA10" s="426" t="str">
        <f t="shared" si="1"/>
        <v>Zeitreihe_1</v>
      </c>
    </row>
    <row r="11" spans="1:27" ht="15" x14ac:dyDescent="0.25">
      <c r="A11" s="462"/>
      <c r="B11" s="591"/>
      <c r="C11" s="462"/>
      <c r="D11" s="463"/>
      <c r="E11" s="662"/>
      <c r="F11" s="662"/>
      <c r="G11" s="662"/>
      <c r="H11" s="662"/>
      <c r="I11" s="662"/>
      <c r="J11" s="662"/>
      <c r="K11" s="663">
        <f t="shared" si="0"/>
        <v>0</v>
      </c>
      <c r="L11" s="462"/>
      <c r="M11" s="662"/>
      <c r="N11" s="662"/>
      <c r="O11" s="662"/>
      <c r="AA11" s="426" t="str">
        <f t="shared" si="1"/>
        <v>Zeitreihe_1</v>
      </c>
    </row>
    <row r="12" spans="1:27" ht="15" x14ac:dyDescent="0.25">
      <c r="A12" s="462"/>
      <c r="B12" s="591"/>
      <c r="C12" s="462"/>
      <c r="D12" s="463"/>
      <c r="E12" s="662"/>
      <c r="F12" s="662"/>
      <c r="G12" s="662"/>
      <c r="H12" s="662"/>
      <c r="I12" s="662"/>
      <c r="J12" s="662"/>
      <c r="K12" s="663">
        <f t="shared" si="0"/>
        <v>0</v>
      </c>
      <c r="L12" s="462"/>
      <c r="M12" s="662"/>
      <c r="N12" s="662"/>
      <c r="O12" s="662"/>
      <c r="AA12" s="426" t="str">
        <f t="shared" si="1"/>
        <v>Zeitreihe_1</v>
      </c>
    </row>
    <row r="13" spans="1:27" ht="15" x14ac:dyDescent="0.25">
      <c r="A13" s="462"/>
      <c r="B13" s="591"/>
      <c r="C13" s="462"/>
      <c r="D13" s="463"/>
      <c r="E13" s="662"/>
      <c r="F13" s="662"/>
      <c r="G13" s="662"/>
      <c r="H13" s="662"/>
      <c r="I13" s="662"/>
      <c r="J13" s="662"/>
      <c r="K13" s="663">
        <f t="shared" si="0"/>
        <v>0</v>
      </c>
      <c r="L13" s="462"/>
      <c r="M13" s="662"/>
      <c r="N13" s="662"/>
      <c r="O13" s="662"/>
      <c r="AA13" s="426" t="str">
        <f t="shared" si="1"/>
        <v>Zeitreihe_1</v>
      </c>
    </row>
    <row r="14" spans="1:27" ht="15" x14ac:dyDescent="0.25">
      <c r="A14" s="462"/>
      <c r="B14" s="591"/>
      <c r="C14" s="462"/>
      <c r="D14" s="463"/>
      <c r="E14" s="662"/>
      <c r="F14" s="662"/>
      <c r="G14" s="662"/>
      <c r="H14" s="662"/>
      <c r="I14" s="662"/>
      <c r="J14" s="662"/>
      <c r="K14" s="663">
        <f t="shared" si="0"/>
        <v>0</v>
      </c>
      <c r="L14" s="462"/>
      <c r="M14" s="662"/>
      <c r="N14" s="662"/>
      <c r="O14" s="662"/>
      <c r="AA14" s="426" t="str">
        <f t="shared" si="1"/>
        <v>Zeitreihe_1</v>
      </c>
    </row>
    <row r="15" spans="1:27" ht="15" x14ac:dyDescent="0.25">
      <c r="A15" s="462"/>
      <c r="B15" s="591"/>
      <c r="C15" s="462"/>
      <c r="D15" s="463"/>
      <c r="E15" s="662"/>
      <c r="F15" s="662"/>
      <c r="G15" s="662"/>
      <c r="H15" s="662"/>
      <c r="I15" s="662"/>
      <c r="J15" s="662"/>
      <c r="K15" s="663">
        <f t="shared" si="0"/>
        <v>0</v>
      </c>
      <c r="L15" s="462"/>
      <c r="M15" s="662"/>
      <c r="N15" s="662"/>
      <c r="O15" s="662"/>
      <c r="AA15" s="426" t="str">
        <f t="shared" si="1"/>
        <v>Zeitreihe_1</v>
      </c>
    </row>
    <row r="16" spans="1:27" ht="15" x14ac:dyDescent="0.25">
      <c r="A16" s="462"/>
      <c r="B16" s="591"/>
      <c r="C16" s="462"/>
      <c r="D16" s="463"/>
      <c r="E16" s="662"/>
      <c r="F16" s="662"/>
      <c r="G16" s="662"/>
      <c r="H16" s="662"/>
      <c r="I16" s="662"/>
      <c r="J16" s="662"/>
      <c r="K16" s="663">
        <f t="shared" si="0"/>
        <v>0</v>
      </c>
      <c r="L16" s="462"/>
      <c r="M16" s="662"/>
      <c r="N16" s="662"/>
      <c r="O16" s="662"/>
      <c r="AA16" s="426" t="str">
        <f t="shared" si="1"/>
        <v>Zeitreihe_1</v>
      </c>
    </row>
    <row r="17" spans="1:27" ht="15" x14ac:dyDescent="0.25">
      <c r="A17" s="462"/>
      <c r="B17" s="591"/>
      <c r="C17" s="462"/>
      <c r="D17" s="463"/>
      <c r="E17" s="662"/>
      <c r="F17" s="662"/>
      <c r="G17" s="662"/>
      <c r="H17" s="662"/>
      <c r="I17" s="662"/>
      <c r="J17" s="662"/>
      <c r="K17" s="663">
        <f t="shared" si="0"/>
        <v>0</v>
      </c>
      <c r="L17" s="462"/>
      <c r="M17" s="662"/>
      <c r="N17" s="662"/>
      <c r="O17" s="662"/>
      <c r="AA17" s="426" t="str">
        <f t="shared" si="1"/>
        <v>Zeitreihe_1</v>
      </c>
    </row>
    <row r="18" spans="1:27" ht="15" x14ac:dyDescent="0.25">
      <c r="A18" s="462"/>
      <c r="B18" s="591"/>
      <c r="C18" s="470"/>
      <c r="D18" s="463"/>
      <c r="E18" s="662"/>
      <c r="F18" s="662"/>
      <c r="G18" s="662"/>
      <c r="H18" s="662"/>
      <c r="I18" s="662"/>
      <c r="J18" s="662"/>
      <c r="K18" s="663">
        <f t="shared" si="0"/>
        <v>0</v>
      </c>
      <c r="L18" s="462"/>
      <c r="M18" s="662"/>
      <c r="N18" s="662"/>
      <c r="O18" s="662"/>
      <c r="AA18" s="426" t="str">
        <f t="shared" si="1"/>
        <v>Zeitreihe_1</v>
      </c>
    </row>
    <row r="19" spans="1:27" ht="15" x14ac:dyDescent="0.25">
      <c r="A19" s="462"/>
      <c r="B19" s="591"/>
      <c r="C19" s="462"/>
      <c r="D19" s="463"/>
      <c r="E19" s="662"/>
      <c r="F19" s="662"/>
      <c r="G19" s="662"/>
      <c r="H19" s="662"/>
      <c r="I19" s="662"/>
      <c r="J19" s="662"/>
      <c r="K19" s="663">
        <f t="shared" si="0"/>
        <v>0</v>
      </c>
      <c r="L19" s="462"/>
      <c r="M19" s="662"/>
      <c r="N19" s="662"/>
      <c r="O19" s="662"/>
      <c r="AA19" s="426" t="str">
        <f t="shared" si="1"/>
        <v>Zeitreihe_1</v>
      </c>
    </row>
    <row r="20" spans="1:27" ht="15" x14ac:dyDescent="0.25">
      <c r="A20" s="462"/>
      <c r="B20" s="591"/>
      <c r="C20" s="462"/>
      <c r="D20" s="463"/>
      <c r="E20" s="662"/>
      <c r="F20" s="662"/>
      <c r="G20" s="662"/>
      <c r="H20" s="662"/>
      <c r="I20" s="662"/>
      <c r="J20" s="662"/>
      <c r="K20" s="663">
        <f t="shared" si="0"/>
        <v>0</v>
      </c>
      <c r="L20" s="462"/>
      <c r="M20" s="662"/>
      <c r="N20" s="662"/>
      <c r="O20" s="662"/>
      <c r="AA20" s="426" t="str">
        <f t="shared" si="1"/>
        <v>Zeitreihe_1</v>
      </c>
    </row>
    <row r="21" spans="1:27" ht="15" x14ac:dyDescent="0.25">
      <c r="A21" s="462"/>
      <c r="B21" s="591"/>
      <c r="C21" s="462"/>
      <c r="D21" s="463"/>
      <c r="E21" s="662"/>
      <c r="F21" s="662"/>
      <c r="G21" s="662"/>
      <c r="H21" s="662"/>
      <c r="I21" s="662"/>
      <c r="J21" s="662"/>
      <c r="K21" s="663">
        <f t="shared" si="0"/>
        <v>0</v>
      </c>
      <c r="L21" s="462"/>
      <c r="M21" s="662"/>
      <c r="N21" s="662"/>
      <c r="O21" s="662"/>
      <c r="AA21" s="426" t="str">
        <f t="shared" si="1"/>
        <v>Zeitreihe_1</v>
      </c>
    </row>
    <row r="22" spans="1:27" ht="15" x14ac:dyDescent="0.25">
      <c r="A22" s="462"/>
      <c r="B22" s="591"/>
      <c r="C22" s="462"/>
      <c r="D22" s="463"/>
      <c r="E22" s="662"/>
      <c r="F22" s="662"/>
      <c r="G22" s="662"/>
      <c r="H22" s="662"/>
      <c r="I22" s="662"/>
      <c r="J22" s="662"/>
      <c r="K22" s="663">
        <f t="shared" si="0"/>
        <v>0</v>
      </c>
      <c r="L22" s="462"/>
      <c r="M22" s="662"/>
      <c r="N22" s="662"/>
      <c r="O22" s="662"/>
      <c r="AA22" s="426" t="str">
        <f t="shared" si="1"/>
        <v>Zeitreihe_1</v>
      </c>
    </row>
    <row r="23" spans="1:27" ht="15" x14ac:dyDescent="0.25">
      <c r="A23" s="462"/>
      <c r="B23" s="591"/>
      <c r="C23" s="462"/>
      <c r="D23" s="463"/>
      <c r="E23" s="662"/>
      <c r="F23" s="662"/>
      <c r="G23" s="662"/>
      <c r="H23" s="662"/>
      <c r="I23" s="662"/>
      <c r="J23" s="662"/>
      <c r="K23" s="663">
        <f t="shared" si="0"/>
        <v>0</v>
      </c>
      <c r="L23" s="462"/>
      <c r="M23" s="662"/>
      <c r="N23" s="662"/>
      <c r="O23" s="662"/>
      <c r="AA23" s="426" t="str">
        <f t="shared" si="1"/>
        <v>Zeitreihe_1</v>
      </c>
    </row>
    <row r="24" spans="1:27" ht="15" x14ac:dyDescent="0.25">
      <c r="A24" s="462"/>
      <c r="B24" s="591"/>
      <c r="C24" s="462"/>
      <c r="D24" s="463"/>
      <c r="E24" s="662"/>
      <c r="F24" s="662"/>
      <c r="G24" s="662"/>
      <c r="H24" s="662"/>
      <c r="I24" s="662"/>
      <c r="J24" s="662"/>
      <c r="K24" s="663">
        <f t="shared" si="0"/>
        <v>0</v>
      </c>
      <c r="L24" s="462"/>
      <c r="M24" s="662"/>
      <c r="N24" s="662"/>
      <c r="O24" s="662"/>
      <c r="AA24" s="426" t="str">
        <f t="shared" si="1"/>
        <v>Zeitreihe_1</v>
      </c>
    </row>
    <row r="25" spans="1:27" ht="15" x14ac:dyDescent="0.25">
      <c r="A25" s="462"/>
      <c r="B25" s="591"/>
      <c r="C25" s="462"/>
      <c r="D25" s="463"/>
      <c r="E25" s="662"/>
      <c r="F25" s="662"/>
      <c r="G25" s="662"/>
      <c r="H25" s="662"/>
      <c r="I25" s="662"/>
      <c r="J25" s="662"/>
      <c r="K25" s="663">
        <f t="shared" si="0"/>
        <v>0</v>
      </c>
      <c r="L25" s="462"/>
      <c r="M25" s="662"/>
      <c r="N25" s="662"/>
      <c r="O25" s="662"/>
      <c r="AA25" s="426" t="str">
        <f t="shared" si="1"/>
        <v>Zeitreihe_1</v>
      </c>
    </row>
    <row r="26" spans="1:27" ht="15" x14ac:dyDescent="0.25">
      <c r="A26" s="462"/>
      <c r="B26" s="591"/>
      <c r="C26" s="462"/>
      <c r="D26" s="463"/>
      <c r="E26" s="662"/>
      <c r="F26" s="662"/>
      <c r="G26" s="662"/>
      <c r="H26" s="662"/>
      <c r="I26" s="662"/>
      <c r="J26" s="662"/>
      <c r="K26" s="663">
        <f t="shared" si="0"/>
        <v>0</v>
      </c>
      <c r="L26" s="462"/>
      <c r="M26" s="662"/>
      <c r="N26" s="662"/>
      <c r="O26" s="662"/>
      <c r="AA26" s="426" t="str">
        <f t="shared" si="1"/>
        <v>Zeitreihe_1</v>
      </c>
    </row>
    <row r="27" spans="1:27" ht="15" x14ac:dyDescent="0.25">
      <c r="A27" s="462"/>
      <c r="B27" s="591"/>
      <c r="C27" s="462"/>
      <c r="D27" s="463"/>
      <c r="E27" s="662"/>
      <c r="F27" s="662"/>
      <c r="G27" s="662"/>
      <c r="H27" s="662"/>
      <c r="I27" s="662"/>
      <c r="J27" s="662"/>
      <c r="K27" s="663">
        <f t="shared" si="0"/>
        <v>0</v>
      </c>
      <c r="L27" s="462"/>
      <c r="M27" s="662"/>
      <c r="N27" s="662"/>
      <c r="O27" s="662"/>
      <c r="AA27" s="426" t="str">
        <f t="shared" si="1"/>
        <v>Zeitreihe_1</v>
      </c>
    </row>
    <row r="28" spans="1:27" ht="15" x14ac:dyDescent="0.25">
      <c r="A28" s="462"/>
      <c r="B28" s="591"/>
      <c r="C28" s="462"/>
      <c r="D28" s="463"/>
      <c r="E28" s="662"/>
      <c r="F28" s="662"/>
      <c r="G28" s="662"/>
      <c r="H28" s="662"/>
      <c r="I28" s="662"/>
      <c r="J28" s="662"/>
      <c r="K28" s="663">
        <f t="shared" si="0"/>
        <v>0</v>
      </c>
      <c r="L28" s="462"/>
      <c r="M28" s="662"/>
      <c r="N28" s="662"/>
      <c r="O28" s="662"/>
      <c r="AA28" s="426" t="str">
        <f t="shared" si="1"/>
        <v>Zeitreihe_1</v>
      </c>
    </row>
    <row r="29" spans="1:27" ht="15" x14ac:dyDescent="0.25">
      <c r="A29" s="462"/>
      <c r="B29" s="591"/>
      <c r="C29" s="462"/>
      <c r="D29" s="463"/>
      <c r="E29" s="662"/>
      <c r="F29" s="662"/>
      <c r="G29" s="662"/>
      <c r="H29" s="662"/>
      <c r="I29" s="662"/>
      <c r="J29" s="662"/>
      <c r="K29" s="663">
        <f t="shared" si="0"/>
        <v>0</v>
      </c>
      <c r="L29" s="462"/>
      <c r="M29" s="662"/>
      <c r="N29" s="662"/>
      <c r="O29" s="662"/>
      <c r="AA29" s="426" t="str">
        <f t="shared" si="1"/>
        <v>Zeitreihe_1</v>
      </c>
    </row>
    <row r="30" spans="1:27" ht="15" x14ac:dyDescent="0.25">
      <c r="A30" s="462"/>
      <c r="B30" s="591"/>
      <c r="C30" s="462"/>
      <c r="D30" s="463"/>
      <c r="E30" s="662"/>
      <c r="F30" s="662"/>
      <c r="G30" s="662"/>
      <c r="H30" s="662"/>
      <c r="I30" s="662"/>
      <c r="J30" s="662"/>
      <c r="K30" s="663">
        <f t="shared" si="0"/>
        <v>0</v>
      </c>
      <c r="L30" s="462"/>
      <c r="M30" s="662"/>
      <c r="N30" s="662"/>
      <c r="O30" s="662"/>
      <c r="AA30" s="426" t="str">
        <f t="shared" si="1"/>
        <v>Zeitreihe_1</v>
      </c>
    </row>
    <row r="31" spans="1:27" ht="15" x14ac:dyDescent="0.25">
      <c r="A31" s="462"/>
      <c r="B31" s="591"/>
      <c r="C31" s="462"/>
      <c r="D31" s="463"/>
      <c r="E31" s="662"/>
      <c r="F31" s="662"/>
      <c r="G31" s="662"/>
      <c r="H31" s="662"/>
      <c r="I31" s="662"/>
      <c r="J31" s="662"/>
      <c r="K31" s="663">
        <f t="shared" si="0"/>
        <v>0</v>
      </c>
      <c r="L31" s="462"/>
      <c r="M31" s="662"/>
      <c r="N31" s="662"/>
      <c r="O31" s="662"/>
      <c r="AA31" s="426" t="str">
        <f t="shared" si="1"/>
        <v>Zeitreihe_1</v>
      </c>
    </row>
    <row r="32" spans="1:27" ht="15" x14ac:dyDescent="0.25">
      <c r="A32" s="462"/>
      <c r="B32" s="591"/>
      <c r="C32" s="462"/>
      <c r="D32" s="463"/>
      <c r="E32" s="662"/>
      <c r="F32" s="662"/>
      <c r="G32" s="662"/>
      <c r="H32" s="662"/>
      <c r="I32" s="662"/>
      <c r="J32" s="662"/>
      <c r="K32" s="663">
        <f t="shared" si="0"/>
        <v>0</v>
      </c>
      <c r="L32" s="462"/>
      <c r="M32" s="662"/>
      <c r="N32" s="662"/>
      <c r="O32" s="662"/>
      <c r="AA32" s="426" t="str">
        <f t="shared" si="1"/>
        <v>Zeitreihe_1</v>
      </c>
    </row>
    <row r="33" spans="1:27" ht="15" x14ac:dyDescent="0.25">
      <c r="A33" s="462"/>
      <c r="B33" s="591"/>
      <c r="C33" s="462"/>
      <c r="D33" s="463"/>
      <c r="E33" s="662"/>
      <c r="F33" s="662"/>
      <c r="G33" s="662"/>
      <c r="H33" s="662"/>
      <c r="I33" s="662"/>
      <c r="J33" s="662"/>
      <c r="K33" s="663">
        <f t="shared" si="0"/>
        <v>0</v>
      </c>
      <c r="L33" s="462"/>
      <c r="M33" s="662"/>
      <c r="N33" s="662"/>
      <c r="O33" s="662"/>
      <c r="AA33" s="426" t="str">
        <f t="shared" si="1"/>
        <v>Zeitreihe_1</v>
      </c>
    </row>
    <row r="34" spans="1:27" ht="15" x14ac:dyDescent="0.25">
      <c r="A34" s="462"/>
      <c r="B34" s="591"/>
      <c r="C34" s="462"/>
      <c r="D34" s="463"/>
      <c r="E34" s="662"/>
      <c r="F34" s="662"/>
      <c r="G34" s="662"/>
      <c r="H34" s="662"/>
      <c r="I34" s="662"/>
      <c r="J34" s="662"/>
      <c r="K34" s="663">
        <f t="shared" si="0"/>
        <v>0</v>
      </c>
      <c r="L34" s="462"/>
      <c r="M34" s="662"/>
      <c r="N34" s="662"/>
      <c r="O34" s="662"/>
      <c r="AA34" s="426" t="str">
        <f t="shared" si="1"/>
        <v>Zeitreihe_1</v>
      </c>
    </row>
    <row r="35" spans="1:27" ht="15" x14ac:dyDescent="0.25">
      <c r="A35" s="462"/>
      <c r="B35" s="591"/>
      <c r="C35" s="462"/>
      <c r="D35" s="463"/>
      <c r="E35" s="662"/>
      <c r="F35" s="662"/>
      <c r="G35" s="662"/>
      <c r="H35" s="662"/>
      <c r="I35" s="662"/>
      <c r="J35" s="662"/>
      <c r="K35" s="663">
        <f t="shared" si="0"/>
        <v>0</v>
      </c>
      <c r="L35" s="462"/>
      <c r="M35" s="662"/>
      <c r="N35" s="662"/>
      <c r="O35" s="662"/>
      <c r="AA35" s="426" t="str">
        <f t="shared" si="1"/>
        <v>Zeitreihe_1</v>
      </c>
    </row>
    <row r="36" spans="1:27" ht="15" x14ac:dyDescent="0.25">
      <c r="A36" s="462"/>
      <c r="B36" s="591"/>
      <c r="C36" s="462"/>
      <c r="D36" s="463"/>
      <c r="E36" s="662"/>
      <c r="F36" s="662"/>
      <c r="G36" s="662"/>
      <c r="H36" s="662"/>
      <c r="I36" s="662"/>
      <c r="J36" s="662"/>
      <c r="K36" s="663">
        <f t="shared" si="0"/>
        <v>0</v>
      </c>
      <c r="L36" s="462"/>
      <c r="M36" s="662"/>
      <c r="N36" s="662"/>
      <c r="O36" s="662"/>
      <c r="AA36" s="426" t="str">
        <f t="shared" si="1"/>
        <v>Zeitreihe_1</v>
      </c>
    </row>
    <row r="37" spans="1:27" ht="15" x14ac:dyDescent="0.25">
      <c r="A37" s="462"/>
      <c r="B37" s="591"/>
      <c r="C37" s="462"/>
      <c r="D37" s="463"/>
      <c r="E37" s="662"/>
      <c r="F37" s="662"/>
      <c r="G37" s="662"/>
      <c r="H37" s="662"/>
      <c r="I37" s="662"/>
      <c r="J37" s="662"/>
      <c r="K37" s="663">
        <f t="shared" si="0"/>
        <v>0</v>
      </c>
      <c r="L37" s="462"/>
      <c r="M37" s="662"/>
      <c r="N37" s="662"/>
      <c r="O37" s="662"/>
      <c r="AA37" s="426" t="str">
        <f t="shared" si="1"/>
        <v>Zeitreihe_1</v>
      </c>
    </row>
    <row r="38" spans="1:27" ht="15" x14ac:dyDescent="0.25">
      <c r="A38" s="462"/>
      <c r="B38" s="591"/>
      <c r="C38" s="462"/>
      <c r="D38" s="463"/>
      <c r="E38" s="662"/>
      <c r="F38" s="662"/>
      <c r="G38" s="662"/>
      <c r="H38" s="662"/>
      <c r="I38" s="662"/>
      <c r="J38" s="662"/>
      <c r="K38" s="663">
        <f t="shared" si="0"/>
        <v>0</v>
      </c>
      <c r="L38" s="462"/>
      <c r="M38" s="662"/>
      <c r="N38" s="662"/>
      <c r="O38" s="662"/>
      <c r="AA38" s="426" t="str">
        <f t="shared" si="1"/>
        <v>Zeitreihe_1</v>
      </c>
    </row>
    <row r="39" spans="1:27" ht="15" x14ac:dyDescent="0.25">
      <c r="A39" s="462"/>
      <c r="B39" s="591"/>
      <c r="C39" s="462"/>
      <c r="D39" s="463"/>
      <c r="E39" s="662"/>
      <c r="F39" s="662"/>
      <c r="G39" s="662"/>
      <c r="H39" s="662"/>
      <c r="I39" s="662"/>
      <c r="J39" s="662"/>
      <c r="K39" s="663">
        <f t="shared" si="0"/>
        <v>0</v>
      </c>
      <c r="L39" s="462"/>
      <c r="M39" s="662"/>
      <c r="N39" s="662"/>
      <c r="O39" s="662"/>
      <c r="AA39" s="426" t="str">
        <f t="shared" si="1"/>
        <v>Zeitreihe_1</v>
      </c>
    </row>
    <row r="40" spans="1:27" ht="15" x14ac:dyDescent="0.25">
      <c r="A40" s="462"/>
      <c r="B40" s="591"/>
      <c r="C40" s="462"/>
      <c r="D40" s="463"/>
      <c r="E40" s="662"/>
      <c r="F40" s="662"/>
      <c r="G40" s="662"/>
      <c r="H40" s="662"/>
      <c r="I40" s="662"/>
      <c r="J40" s="662"/>
      <c r="K40" s="663">
        <f t="shared" si="0"/>
        <v>0</v>
      </c>
      <c r="L40" s="462"/>
      <c r="M40" s="662"/>
      <c r="N40" s="662"/>
      <c r="O40" s="662"/>
      <c r="AA40" s="426" t="str">
        <f t="shared" si="1"/>
        <v>Zeitreihe_1</v>
      </c>
    </row>
    <row r="41" spans="1:27" ht="15" x14ac:dyDescent="0.25">
      <c r="A41" s="462"/>
      <c r="B41" s="591"/>
      <c r="C41" s="462"/>
      <c r="D41" s="463"/>
      <c r="E41" s="662"/>
      <c r="F41" s="662"/>
      <c r="G41" s="662"/>
      <c r="H41" s="662"/>
      <c r="I41" s="662"/>
      <c r="J41" s="662"/>
      <c r="K41" s="663">
        <f t="shared" si="0"/>
        <v>0</v>
      </c>
      <c r="L41" s="462"/>
      <c r="M41" s="662"/>
      <c r="N41" s="662"/>
      <c r="O41" s="662"/>
      <c r="AA41" s="426" t="str">
        <f t="shared" si="1"/>
        <v>Zeitreihe_1</v>
      </c>
    </row>
    <row r="42" spans="1:27" ht="15" x14ac:dyDescent="0.25">
      <c r="A42" s="462"/>
      <c r="B42" s="591"/>
      <c r="C42" s="462"/>
      <c r="D42" s="463"/>
      <c r="E42" s="662"/>
      <c r="F42" s="662"/>
      <c r="G42" s="662"/>
      <c r="H42" s="662"/>
      <c r="I42" s="662"/>
      <c r="J42" s="662"/>
      <c r="K42" s="663">
        <f t="shared" si="0"/>
        <v>0</v>
      </c>
      <c r="L42" s="462"/>
      <c r="M42" s="662"/>
      <c r="N42" s="662"/>
      <c r="O42" s="662"/>
      <c r="AA42" s="426" t="str">
        <f t="shared" si="1"/>
        <v>Zeitreihe_1</v>
      </c>
    </row>
    <row r="43" spans="1:27" ht="15" x14ac:dyDescent="0.25">
      <c r="A43" s="462"/>
      <c r="B43" s="591"/>
      <c r="C43" s="462"/>
      <c r="D43" s="463"/>
      <c r="E43" s="662"/>
      <c r="F43" s="662"/>
      <c r="G43" s="662"/>
      <c r="H43" s="662"/>
      <c r="I43" s="662"/>
      <c r="J43" s="662"/>
      <c r="K43" s="663">
        <f t="shared" si="0"/>
        <v>0</v>
      </c>
      <c r="L43" s="462"/>
      <c r="M43" s="662"/>
      <c r="N43" s="662"/>
      <c r="O43" s="662"/>
      <c r="AA43" s="426" t="str">
        <f t="shared" si="1"/>
        <v>Zeitreihe_1</v>
      </c>
    </row>
    <row r="44" spans="1:27" ht="15" x14ac:dyDescent="0.25">
      <c r="A44" s="462"/>
      <c r="B44" s="591"/>
      <c r="C44" s="462"/>
      <c r="D44" s="463"/>
      <c r="E44" s="662"/>
      <c r="F44" s="662"/>
      <c r="G44" s="662"/>
      <c r="H44" s="662"/>
      <c r="I44" s="662"/>
      <c r="J44" s="662"/>
      <c r="K44" s="663">
        <f t="shared" si="0"/>
        <v>0</v>
      </c>
      <c r="L44" s="462"/>
      <c r="M44" s="662"/>
      <c r="N44" s="662"/>
      <c r="O44" s="662"/>
      <c r="AA44" s="426" t="str">
        <f t="shared" si="1"/>
        <v>Zeitreihe_1</v>
      </c>
    </row>
    <row r="45" spans="1:27" ht="15" x14ac:dyDescent="0.25">
      <c r="A45" s="462"/>
      <c r="B45" s="591"/>
      <c r="C45" s="462"/>
      <c r="D45" s="463"/>
      <c r="E45" s="662"/>
      <c r="F45" s="662"/>
      <c r="G45" s="662"/>
      <c r="H45" s="662"/>
      <c r="I45" s="662"/>
      <c r="J45" s="662"/>
      <c r="K45" s="663">
        <f t="shared" si="0"/>
        <v>0</v>
      </c>
      <c r="L45" s="462"/>
      <c r="M45" s="662"/>
      <c r="N45" s="662"/>
      <c r="O45" s="662"/>
      <c r="AA45" s="426" t="str">
        <f t="shared" si="1"/>
        <v>Zeitreihe_1</v>
      </c>
    </row>
    <row r="46" spans="1:27" ht="15" x14ac:dyDescent="0.25">
      <c r="A46" s="462"/>
      <c r="B46" s="591"/>
      <c r="C46" s="462"/>
      <c r="D46" s="463"/>
      <c r="E46" s="662"/>
      <c r="F46" s="662"/>
      <c r="G46" s="662"/>
      <c r="H46" s="662"/>
      <c r="I46" s="662"/>
      <c r="J46" s="662"/>
      <c r="K46" s="663">
        <f t="shared" si="0"/>
        <v>0</v>
      </c>
      <c r="L46" s="462"/>
      <c r="M46" s="662"/>
      <c r="N46" s="662"/>
      <c r="O46" s="662"/>
      <c r="AA46" s="426" t="str">
        <f t="shared" si="1"/>
        <v>Zeitreihe_1</v>
      </c>
    </row>
    <row r="47" spans="1:27" ht="15" x14ac:dyDescent="0.25">
      <c r="A47" s="462"/>
      <c r="B47" s="591"/>
      <c r="C47" s="462"/>
      <c r="D47" s="463"/>
      <c r="E47" s="662"/>
      <c r="F47" s="662"/>
      <c r="G47" s="662"/>
      <c r="H47" s="662"/>
      <c r="I47" s="662"/>
      <c r="J47" s="662"/>
      <c r="K47" s="663">
        <f t="shared" si="0"/>
        <v>0</v>
      </c>
      <c r="L47" s="462"/>
      <c r="M47" s="662"/>
      <c r="N47" s="662"/>
      <c r="O47" s="662"/>
      <c r="AA47" s="426" t="str">
        <f t="shared" si="1"/>
        <v>Zeitreihe_1</v>
      </c>
    </row>
    <row r="48" spans="1:27" ht="15" x14ac:dyDescent="0.25">
      <c r="A48" s="462"/>
      <c r="B48" s="591"/>
      <c r="C48" s="462"/>
      <c r="D48" s="463"/>
      <c r="E48" s="662"/>
      <c r="F48" s="662"/>
      <c r="G48" s="662"/>
      <c r="H48" s="662"/>
      <c r="I48" s="662"/>
      <c r="J48" s="662"/>
      <c r="K48" s="663">
        <f t="shared" si="0"/>
        <v>0</v>
      </c>
      <c r="L48" s="462"/>
      <c r="M48" s="662"/>
      <c r="N48" s="662"/>
      <c r="O48" s="662"/>
      <c r="AA48" s="426" t="str">
        <f t="shared" si="1"/>
        <v>Zeitreihe_1</v>
      </c>
    </row>
    <row r="49" spans="1:27" ht="15" x14ac:dyDescent="0.25">
      <c r="A49" s="462"/>
      <c r="B49" s="591"/>
      <c r="C49" s="462"/>
      <c r="D49" s="463"/>
      <c r="E49" s="662"/>
      <c r="F49" s="662"/>
      <c r="G49" s="662"/>
      <c r="H49" s="662"/>
      <c r="I49" s="662"/>
      <c r="J49" s="662"/>
      <c r="K49" s="663">
        <f t="shared" si="0"/>
        <v>0</v>
      </c>
      <c r="L49" s="462"/>
      <c r="M49" s="662"/>
      <c r="N49" s="662"/>
      <c r="O49" s="662"/>
      <c r="AA49" s="426" t="str">
        <f t="shared" si="1"/>
        <v>Zeitreihe_1</v>
      </c>
    </row>
    <row r="50" spans="1:27" ht="15" x14ac:dyDescent="0.25">
      <c r="A50" s="462"/>
      <c r="B50" s="591"/>
      <c r="C50" s="462"/>
      <c r="D50" s="463"/>
      <c r="E50" s="662"/>
      <c r="F50" s="662"/>
      <c r="G50" s="662"/>
      <c r="H50" s="662"/>
      <c r="I50" s="662"/>
      <c r="J50" s="662"/>
      <c r="K50" s="663">
        <f t="shared" si="0"/>
        <v>0</v>
      </c>
      <c r="L50" s="462"/>
      <c r="M50" s="662"/>
      <c r="N50" s="662"/>
      <c r="O50" s="662"/>
      <c r="AA50" s="426" t="str">
        <f t="shared" si="1"/>
        <v>Zeitreihe_1</v>
      </c>
    </row>
    <row r="51" spans="1:27" ht="15" x14ac:dyDescent="0.25">
      <c r="A51" s="462"/>
      <c r="B51" s="591"/>
      <c r="C51" s="462"/>
      <c r="D51" s="463"/>
      <c r="E51" s="662"/>
      <c r="F51" s="662"/>
      <c r="G51" s="662"/>
      <c r="H51" s="662"/>
      <c r="I51" s="662"/>
      <c r="J51" s="662"/>
      <c r="K51" s="663">
        <f t="shared" si="0"/>
        <v>0</v>
      </c>
      <c r="L51" s="462"/>
      <c r="M51" s="662"/>
      <c r="N51" s="662"/>
      <c r="O51" s="662"/>
      <c r="AA51" s="426" t="str">
        <f t="shared" si="1"/>
        <v>Zeitreihe_1</v>
      </c>
    </row>
    <row r="52" spans="1:27" ht="15" x14ac:dyDescent="0.25">
      <c r="A52" s="462"/>
      <c r="B52" s="591"/>
      <c r="C52" s="462"/>
      <c r="D52" s="463"/>
      <c r="E52" s="662"/>
      <c r="F52" s="662"/>
      <c r="G52" s="662"/>
      <c r="H52" s="662"/>
      <c r="I52" s="662"/>
      <c r="J52" s="662"/>
      <c r="K52" s="663">
        <f t="shared" si="0"/>
        <v>0</v>
      </c>
      <c r="L52" s="462"/>
      <c r="M52" s="662"/>
      <c r="N52" s="662"/>
      <c r="O52" s="662"/>
      <c r="AA52" s="426" t="str">
        <f t="shared" si="1"/>
        <v>Zeitreihe_1</v>
      </c>
    </row>
    <row r="53" spans="1:27" ht="15" x14ac:dyDescent="0.25">
      <c r="A53" s="462"/>
      <c r="B53" s="591"/>
      <c r="C53" s="462"/>
      <c r="D53" s="463"/>
      <c r="E53" s="662"/>
      <c r="F53" s="662"/>
      <c r="G53" s="662"/>
      <c r="H53" s="662"/>
      <c r="I53" s="662"/>
      <c r="J53" s="662"/>
      <c r="K53" s="663">
        <f t="shared" si="0"/>
        <v>0</v>
      </c>
      <c r="L53" s="462"/>
      <c r="M53" s="662"/>
      <c r="N53" s="662"/>
      <c r="O53" s="662"/>
      <c r="AA53" s="426" t="str">
        <f t="shared" si="1"/>
        <v>Zeitreihe_1</v>
      </c>
    </row>
    <row r="54" spans="1:27" ht="15" x14ac:dyDescent="0.25">
      <c r="A54" s="462"/>
      <c r="B54" s="591"/>
      <c r="C54" s="462"/>
      <c r="D54" s="463"/>
      <c r="E54" s="662"/>
      <c r="F54" s="662"/>
      <c r="G54" s="662"/>
      <c r="H54" s="662"/>
      <c r="I54" s="662"/>
      <c r="J54" s="662"/>
      <c r="K54" s="663">
        <f t="shared" si="0"/>
        <v>0</v>
      </c>
      <c r="L54" s="462"/>
      <c r="M54" s="662"/>
      <c r="N54" s="662"/>
      <c r="O54" s="662"/>
      <c r="AA54" s="426" t="str">
        <f t="shared" si="1"/>
        <v>Zeitreihe_1</v>
      </c>
    </row>
    <row r="55" spans="1:27" ht="15" x14ac:dyDescent="0.25">
      <c r="A55" s="462"/>
      <c r="B55" s="591"/>
      <c r="C55" s="462"/>
      <c r="D55" s="463"/>
      <c r="E55" s="662"/>
      <c r="F55" s="662"/>
      <c r="G55" s="662"/>
      <c r="H55" s="662"/>
      <c r="I55" s="662"/>
      <c r="J55" s="662"/>
      <c r="K55" s="663">
        <f t="shared" si="0"/>
        <v>0</v>
      </c>
      <c r="L55" s="462"/>
      <c r="M55" s="662"/>
      <c r="N55" s="662"/>
      <c r="O55" s="662"/>
      <c r="AA55" s="426" t="str">
        <f t="shared" si="1"/>
        <v>Zeitreihe_1</v>
      </c>
    </row>
    <row r="56" spans="1:27" ht="15" x14ac:dyDescent="0.25">
      <c r="A56" s="462"/>
      <c r="B56" s="591"/>
      <c r="C56" s="462"/>
      <c r="D56" s="463"/>
      <c r="E56" s="662"/>
      <c r="F56" s="662"/>
      <c r="G56" s="662"/>
      <c r="H56" s="662"/>
      <c r="I56" s="662"/>
      <c r="J56" s="662"/>
      <c r="K56" s="663">
        <f t="shared" si="0"/>
        <v>0</v>
      </c>
      <c r="L56" s="462"/>
      <c r="M56" s="662"/>
      <c r="N56" s="662"/>
      <c r="O56" s="662"/>
      <c r="AA56" s="426" t="str">
        <f t="shared" si="1"/>
        <v>Zeitreihe_1</v>
      </c>
    </row>
    <row r="57" spans="1:27" ht="15" x14ac:dyDescent="0.25">
      <c r="A57" s="462"/>
      <c r="B57" s="591"/>
      <c r="C57" s="462"/>
      <c r="D57" s="463"/>
      <c r="E57" s="662"/>
      <c r="F57" s="662"/>
      <c r="G57" s="662"/>
      <c r="H57" s="662"/>
      <c r="I57" s="662"/>
      <c r="J57" s="662"/>
      <c r="K57" s="663">
        <f t="shared" si="0"/>
        <v>0</v>
      </c>
      <c r="L57" s="462"/>
      <c r="M57" s="662"/>
      <c r="N57" s="662"/>
      <c r="O57" s="662"/>
      <c r="AA57" s="426" t="str">
        <f t="shared" si="1"/>
        <v>Zeitreihe_1</v>
      </c>
    </row>
    <row r="58" spans="1:27" ht="15" x14ac:dyDescent="0.25">
      <c r="A58" s="462"/>
      <c r="B58" s="591"/>
      <c r="C58" s="462"/>
      <c r="D58" s="463"/>
      <c r="E58" s="662"/>
      <c r="F58" s="662"/>
      <c r="G58" s="662"/>
      <c r="H58" s="662"/>
      <c r="I58" s="662"/>
      <c r="J58" s="662"/>
      <c r="K58" s="663">
        <f t="shared" si="0"/>
        <v>0</v>
      </c>
      <c r="L58" s="462"/>
      <c r="M58" s="662"/>
      <c r="N58" s="662"/>
      <c r="O58" s="662"/>
      <c r="AA58" s="426" t="str">
        <f t="shared" si="1"/>
        <v>Zeitreihe_1</v>
      </c>
    </row>
    <row r="59" spans="1:27" ht="15" x14ac:dyDescent="0.25">
      <c r="A59" s="462"/>
      <c r="B59" s="591"/>
      <c r="C59" s="462"/>
      <c r="D59" s="463"/>
      <c r="E59" s="662"/>
      <c r="F59" s="662"/>
      <c r="G59" s="662"/>
      <c r="H59" s="662"/>
      <c r="I59" s="662"/>
      <c r="J59" s="662"/>
      <c r="K59" s="663">
        <f t="shared" si="0"/>
        <v>0</v>
      </c>
      <c r="L59" s="462"/>
      <c r="M59" s="662"/>
      <c r="N59" s="662"/>
      <c r="O59" s="662"/>
      <c r="AA59" s="426" t="str">
        <f t="shared" si="1"/>
        <v>Zeitreihe_1</v>
      </c>
    </row>
    <row r="60" spans="1:27" ht="15" x14ac:dyDescent="0.25">
      <c r="A60" s="462"/>
      <c r="B60" s="591"/>
      <c r="C60" s="462"/>
      <c r="D60" s="463"/>
      <c r="E60" s="662"/>
      <c r="F60" s="662"/>
      <c r="G60" s="662"/>
      <c r="H60" s="662"/>
      <c r="I60" s="662"/>
      <c r="J60" s="662"/>
      <c r="K60" s="663">
        <f t="shared" si="0"/>
        <v>0</v>
      </c>
      <c r="L60" s="462"/>
      <c r="M60" s="662"/>
      <c r="N60" s="662"/>
      <c r="O60" s="662"/>
      <c r="AA60" s="426" t="str">
        <f t="shared" si="1"/>
        <v>Zeitreihe_1</v>
      </c>
    </row>
    <row r="61" spans="1:27" ht="15" x14ac:dyDescent="0.25">
      <c r="A61" s="462"/>
      <c r="B61" s="591"/>
      <c r="C61" s="462"/>
      <c r="D61" s="463"/>
      <c r="E61" s="662"/>
      <c r="F61" s="662"/>
      <c r="G61" s="662"/>
      <c r="H61" s="662"/>
      <c r="I61" s="662"/>
      <c r="J61" s="662"/>
      <c r="K61" s="663">
        <f t="shared" si="0"/>
        <v>0</v>
      </c>
      <c r="L61" s="462"/>
      <c r="M61" s="662"/>
      <c r="N61" s="662"/>
      <c r="O61" s="662"/>
      <c r="AA61" s="426" t="str">
        <f t="shared" si="1"/>
        <v>Zeitreihe_1</v>
      </c>
    </row>
    <row r="62" spans="1:27" ht="15" x14ac:dyDescent="0.25">
      <c r="A62" s="462"/>
      <c r="B62" s="591"/>
      <c r="C62" s="462"/>
      <c r="D62" s="463"/>
      <c r="E62" s="662"/>
      <c r="F62" s="662"/>
      <c r="G62" s="662"/>
      <c r="H62" s="662"/>
      <c r="I62" s="662"/>
      <c r="J62" s="662"/>
      <c r="K62" s="663">
        <f t="shared" si="0"/>
        <v>0</v>
      </c>
      <c r="L62" s="462"/>
      <c r="M62" s="662"/>
      <c r="N62" s="662"/>
      <c r="O62" s="662"/>
      <c r="AA62" s="426" t="str">
        <f t="shared" si="1"/>
        <v>Zeitreihe_1</v>
      </c>
    </row>
    <row r="63" spans="1:27" ht="15" x14ac:dyDescent="0.25">
      <c r="A63" s="462"/>
      <c r="B63" s="591"/>
      <c r="C63" s="462"/>
      <c r="D63" s="463"/>
      <c r="E63" s="662"/>
      <c r="F63" s="662"/>
      <c r="G63" s="662"/>
      <c r="H63" s="662"/>
      <c r="I63" s="662"/>
      <c r="J63" s="662"/>
      <c r="K63" s="663">
        <f t="shared" si="0"/>
        <v>0</v>
      </c>
      <c r="L63" s="462"/>
      <c r="M63" s="662"/>
      <c r="N63" s="662"/>
      <c r="O63" s="662"/>
      <c r="AA63" s="426" t="str">
        <f t="shared" si="1"/>
        <v>Zeitreihe_1</v>
      </c>
    </row>
    <row r="64" spans="1:27" ht="15" x14ac:dyDescent="0.25">
      <c r="A64" s="462"/>
      <c r="B64" s="591"/>
      <c r="C64" s="462"/>
      <c r="D64" s="463"/>
      <c r="E64" s="662"/>
      <c r="F64" s="662"/>
      <c r="G64" s="662"/>
      <c r="H64" s="662"/>
      <c r="I64" s="662"/>
      <c r="J64" s="662"/>
      <c r="K64" s="663">
        <f t="shared" si="0"/>
        <v>0</v>
      </c>
      <c r="L64" s="462"/>
      <c r="M64" s="662"/>
      <c r="N64" s="662"/>
      <c r="O64" s="662"/>
      <c r="AA64" s="426" t="str">
        <f t="shared" si="1"/>
        <v>Zeitreihe_1</v>
      </c>
    </row>
    <row r="65" spans="1:27" ht="15" x14ac:dyDescent="0.25">
      <c r="A65" s="462"/>
      <c r="B65" s="591"/>
      <c r="C65" s="462"/>
      <c r="D65" s="463"/>
      <c r="E65" s="662"/>
      <c r="F65" s="662"/>
      <c r="G65" s="662"/>
      <c r="H65" s="662"/>
      <c r="I65" s="662"/>
      <c r="J65" s="662"/>
      <c r="K65" s="663">
        <f t="shared" si="0"/>
        <v>0</v>
      </c>
      <c r="L65" s="462"/>
      <c r="M65" s="662"/>
      <c r="N65" s="662"/>
      <c r="O65" s="662"/>
      <c r="AA65" s="426" t="str">
        <f t="shared" si="1"/>
        <v>Zeitreihe_1</v>
      </c>
    </row>
    <row r="66" spans="1:27" ht="15" x14ac:dyDescent="0.25">
      <c r="A66" s="462"/>
      <c r="B66" s="591"/>
      <c r="C66" s="462"/>
      <c r="D66" s="463"/>
      <c r="E66" s="662"/>
      <c r="F66" s="662"/>
      <c r="G66" s="662"/>
      <c r="H66" s="662"/>
      <c r="I66" s="662"/>
      <c r="J66" s="662"/>
      <c r="K66" s="663">
        <f t="shared" si="0"/>
        <v>0</v>
      </c>
      <c r="L66" s="462"/>
      <c r="M66" s="662"/>
      <c r="N66" s="662"/>
      <c r="O66" s="662"/>
      <c r="AA66" s="426" t="str">
        <f t="shared" si="1"/>
        <v>Zeitreihe_1</v>
      </c>
    </row>
    <row r="67" spans="1:27" ht="15" x14ac:dyDescent="0.25">
      <c r="A67" s="462"/>
      <c r="B67" s="591"/>
      <c r="C67" s="462"/>
      <c r="D67" s="463"/>
      <c r="E67" s="662"/>
      <c r="F67" s="662"/>
      <c r="G67" s="662"/>
      <c r="H67" s="662"/>
      <c r="I67" s="662"/>
      <c r="J67" s="662"/>
      <c r="K67" s="663">
        <f t="shared" si="0"/>
        <v>0</v>
      </c>
      <c r="L67" s="462"/>
      <c r="M67" s="662"/>
      <c r="N67" s="662"/>
      <c r="O67" s="662"/>
      <c r="AA67" s="426" t="str">
        <f t="shared" si="1"/>
        <v>Zeitreihe_1</v>
      </c>
    </row>
    <row r="68" spans="1:27" ht="15" x14ac:dyDescent="0.25">
      <c r="A68" s="462"/>
      <c r="B68" s="591"/>
      <c r="C68" s="462"/>
      <c r="D68" s="463"/>
      <c r="E68" s="662"/>
      <c r="F68" s="662"/>
      <c r="G68" s="662"/>
      <c r="H68" s="662"/>
      <c r="I68" s="662"/>
      <c r="J68" s="662"/>
      <c r="K68" s="663">
        <f t="shared" si="0"/>
        <v>0</v>
      </c>
      <c r="L68" s="462"/>
      <c r="M68" s="662"/>
      <c r="N68" s="662"/>
      <c r="O68" s="662"/>
      <c r="AA68" s="426" t="str">
        <f t="shared" si="1"/>
        <v>Zeitreihe_1</v>
      </c>
    </row>
    <row r="69" spans="1:27" ht="15" x14ac:dyDescent="0.25">
      <c r="A69" s="462"/>
      <c r="B69" s="591"/>
      <c r="C69" s="462"/>
      <c r="D69" s="463"/>
      <c r="E69" s="662"/>
      <c r="F69" s="662"/>
      <c r="G69" s="662"/>
      <c r="H69" s="662"/>
      <c r="I69" s="662"/>
      <c r="J69" s="662"/>
      <c r="K69" s="663">
        <f t="shared" si="0"/>
        <v>0</v>
      </c>
      <c r="L69" s="462"/>
      <c r="M69" s="662"/>
      <c r="N69" s="662"/>
      <c r="O69" s="662"/>
      <c r="AA69" s="426" t="str">
        <f t="shared" si="1"/>
        <v>Zeitreihe_1</v>
      </c>
    </row>
    <row r="70" spans="1:27" ht="15" x14ac:dyDescent="0.25">
      <c r="A70" s="462"/>
      <c r="B70" s="591"/>
      <c r="C70" s="462"/>
      <c r="D70" s="463"/>
      <c r="E70" s="662"/>
      <c r="F70" s="662"/>
      <c r="G70" s="662"/>
      <c r="H70" s="662"/>
      <c r="I70" s="662"/>
      <c r="J70" s="662"/>
      <c r="K70" s="663">
        <f t="shared" ref="K70:K100" si="2">SUM(E70,F70,H70,I70)-SUM(G70,J70)</f>
        <v>0</v>
      </c>
      <c r="L70" s="462"/>
      <c r="M70" s="662"/>
      <c r="N70" s="662"/>
      <c r="O70" s="662"/>
      <c r="AA70" s="426" t="str">
        <f t="shared" ref="AA70:AA100" si="3">IF(B70="geleistete Anzahlungen und Anlagen im Bau des Sachanlagevermögens","Zeitreihe_2","Zeitreihe_1")</f>
        <v>Zeitreihe_1</v>
      </c>
    </row>
    <row r="71" spans="1:27" ht="15" x14ac:dyDescent="0.25">
      <c r="A71" s="462"/>
      <c r="B71" s="591"/>
      <c r="C71" s="462"/>
      <c r="D71" s="463"/>
      <c r="E71" s="662"/>
      <c r="F71" s="662"/>
      <c r="G71" s="662"/>
      <c r="H71" s="662"/>
      <c r="I71" s="662"/>
      <c r="J71" s="662"/>
      <c r="K71" s="663">
        <f t="shared" si="2"/>
        <v>0</v>
      </c>
      <c r="L71" s="462"/>
      <c r="M71" s="662"/>
      <c r="N71" s="662"/>
      <c r="O71" s="662"/>
      <c r="AA71" s="426" t="str">
        <f t="shared" si="3"/>
        <v>Zeitreihe_1</v>
      </c>
    </row>
    <row r="72" spans="1:27" ht="15" x14ac:dyDescent="0.25">
      <c r="A72" s="462"/>
      <c r="B72" s="591"/>
      <c r="C72" s="462"/>
      <c r="D72" s="463"/>
      <c r="E72" s="662"/>
      <c r="F72" s="662"/>
      <c r="G72" s="662"/>
      <c r="H72" s="662"/>
      <c r="I72" s="662"/>
      <c r="J72" s="662"/>
      <c r="K72" s="663">
        <f t="shared" si="2"/>
        <v>0</v>
      </c>
      <c r="L72" s="462"/>
      <c r="M72" s="662"/>
      <c r="N72" s="662"/>
      <c r="O72" s="662"/>
      <c r="AA72" s="426" t="str">
        <f t="shared" si="3"/>
        <v>Zeitreihe_1</v>
      </c>
    </row>
    <row r="73" spans="1:27" ht="15" x14ac:dyDescent="0.25">
      <c r="A73" s="462"/>
      <c r="B73" s="591"/>
      <c r="C73" s="462"/>
      <c r="D73" s="463"/>
      <c r="E73" s="662"/>
      <c r="F73" s="662"/>
      <c r="G73" s="662"/>
      <c r="H73" s="662"/>
      <c r="I73" s="662"/>
      <c r="J73" s="662"/>
      <c r="K73" s="663">
        <f t="shared" si="2"/>
        <v>0</v>
      </c>
      <c r="L73" s="462"/>
      <c r="M73" s="662"/>
      <c r="N73" s="662"/>
      <c r="O73" s="662"/>
      <c r="AA73" s="426" t="str">
        <f t="shared" si="3"/>
        <v>Zeitreihe_1</v>
      </c>
    </row>
    <row r="74" spans="1:27" ht="15" x14ac:dyDescent="0.25">
      <c r="A74" s="462"/>
      <c r="B74" s="591"/>
      <c r="C74" s="462"/>
      <c r="D74" s="463"/>
      <c r="E74" s="662"/>
      <c r="F74" s="662"/>
      <c r="G74" s="662"/>
      <c r="H74" s="662"/>
      <c r="I74" s="662"/>
      <c r="J74" s="662"/>
      <c r="K74" s="663">
        <f t="shared" si="2"/>
        <v>0</v>
      </c>
      <c r="L74" s="462"/>
      <c r="M74" s="662"/>
      <c r="N74" s="662"/>
      <c r="O74" s="662"/>
      <c r="AA74" s="426" t="str">
        <f t="shared" si="3"/>
        <v>Zeitreihe_1</v>
      </c>
    </row>
    <row r="75" spans="1:27" ht="15" x14ac:dyDescent="0.25">
      <c r="A75" s="462"/>
      <c r="B75" s="591"/>
      <c r="C75" s="462"/>
      <c r="D75" s="463"/>
      <c r="E75" s="662"/>
      <c r="F75" s="662"/>
      <c r="G75" s="662"/>
      <c r="H75" s="662"/>
      <c r="I75" s="662"/>
      <c r="J75" s="662"/>
      <c r="K75" s="663">
        <f t="shared" si="2"/>
        <v>0</v>
      </c>
      <c r="L75" s="462"/>
      <c r="M75" s="662"/>
      <c r="N75" s="662"/>
      <c r="O75" s="662"/>
      <c r="AA75" s="426" t="str">
        <f t="shared" si="3"/>
        <v>Zeitreihe_1</v>
      </c>
    </row>
    <row r="76" spans="1:27" ht="15" x14ac:dyDescent="0.25">
      <c r="A76" s="462"/>
      <c r="B76" s="591"/>
      <c r="C76" s="462"/>
      <c r="D76" s="463"/>
      <c r="E76" s="662"/>
      <c r="F76" s="662"/>
      <c r="G76" s="662"/>
      <c r="H76" s="662"/>
      <c r="I76" s="662"/>
      <c r="J76" s="662"/>
      <c r="K76" s="663">
        <f t="shared" si="2"/>
        <v>0</v>
      </c>
      <c r="L76" s="462"/>
      <c r="M76" s="662"/>
      <c r="N76" s="662"/>
      <c r="O76" s="662"/>
      <c r="AA76" s="426" t="str">
        <f t="shared" si="3"/>
        <v>Zeitreihe_1</v>
      </c>
    </row>
    <row r="77" spans="1:27" ht="15" x14ac:dyDescent="0.25">
      <c r="A77" s="462"/>
      <c r="B77" s="591"/>
      <c r="C77" s="462"/>
      <c r="D77" s="463"/>
      <c r="E77" s="662"/>
      <c r="F77" s="662"/>
      <c r="G77" s="662"/>
      <c r="H77" s="662"/>
      <c r="I77" s="662"/>
      <c r="J77" s="662"/>
      <c r="K77" s="663">
        <f t="shared" si="2"/>
        <v>0</v>
      </c>
      <c r="L77" s="462"/>
      <c r="M77" s="662"/>
      <c r="N77" s="662"/>
      <c r="O77" s="662"/>
      <c r="AA77" s="426" t="str">
        <f t="shared" si="3"/>
        <v>Zeitreihe_1</v>
      </c>
    </row>
    <row r="78" spans="1:27" ht="15" x14ac:dyDescent="0.25">
      <c r="A78" s="462"/>
      <c r="B78" s="591"/>
      <c r="C78" s="462"/>
      <c r="D78" s="463"/>
      <c r="E78" s="662"/>
      <c r="F78" s="662"/>
      <c r="G78" s="662"/>
      <c r="H78" s="662"/>
      <c r="I78" s="662"/>
      <c r="J78" s="662"/>
      <c r="K78" s="663">
        <f t="shared" si="2"/>
        <v>0</v>
      </c>
      <c r="L78" s="462"/>
      <c r="M78" s="662"/>
      <c r="N78" s="662"/>
      <c r="O78" s="662"/>
      <c r="AA78" s="426" t="str">
        <f t="shared" si="3"/>
        <v>Zeitreihe_1</v>
      </c>
    </row>
    <row r="79" spans="1:27" ht="15" x14ac:dyDescent="0.25">
      <c r="A79" s="462"/>
      <c r="B79" s="591"/>
      <c r="C79" s="462"/>
      <c r="D79" s="463"/>
      <c r="E79" s="662"/>
      <c r="F79" s="662"/>
      <c r="G79" s="662"/>
      <c r="H79" s="662"/>
      <c r="I79" s="662"/>
      <c r="J79" s="662"/>
      <c r="K79" s="663">
        <f t="shared" si="2"/>
        <v>0</v>
      </c>
      <c r="L79" s="462"/>
      <c r="M79" s="662"/>
      <c r="N79" s="662"/>
      <c r="O79" s="662"/>
      <c r="AA79" s="426" t="str">
        <f t="shared" si="3"/>
        <v>Zeitreihe_1</v>
      </c>
    </row>
    <row r="80" spans="1:27" ht="15" x14ac:dyDescent="0.25">
      <c r="A80" s="462"/>
      <c r="B80" s="591"/>
      <c r="C80" s="462"/>
      <c r="D80" s="463"/>
      <c r="E80" s="662"/>
      <c r="F80" s="662"/>
      <c r="G80" s="662"/>
      <c r="H80" s="662"/>
      <c r="I80" s="662"/>
      <c r="J80" s="662"/>
      <c r="K80" s="663">
        <f t="shared" si="2"/>
        <v>0</v>
      </c>
      <c r="L80" s="462"/>
      <c r="M80" s="662"/>
      <c r="N80" s="662"/>
      <c r="O80" s="662"/>
      <c r="AA80" s="426" t="str">
        <f t="shared" si="3"/>
        <v>Zeitreihe_1</v>
      </c>
    </row>
    <row r="81" spans="1:27" ht="15" x14ac:dyDescent="0.25">
      <c r="A81" s="462"/>
      <c r="B81" s="591"/>
      <c r="C81" s="462"/>
      <c r="D81" s="463"/>
      <c r="E81" s="662"/>
      <c r="F81" s="662"/>
      <c r="G81" s="662"/>
      <c r="H81" s="662"/>
      <c r="I81" s="662"/>
      <c r="J81" s="662"/>
      <c r="K81" s="663">
        <f t="shared" si="2"/>
        <v>0</v>
      </c>
      <c r="L81" s="462"/>
      <c r="M81" s="662"/>
      <c r="N81" s="662"/>
      <c r="O81" s="662"/>
      <c r="AA81" s="426" t="str">
        <f t="shared" si="3"/>
        <v>Zeitreihe_1</v>
      </c>
    </row>
    <row r="82" spans="1:27" ht="15" x14ac:dyDescent="0.25">
      <c r="A82" s="462"/>
      <c r="B82" s="591"/>
      <c r="C82" s="462"/>
      <c r="D82" s="463"/>
      <c r="E82" s="662"/>
      <c r="F82" s="662"/>
      <c r="G82" s="662"/>
      <c r="H82" s="662"/>
      <c r="I82" s="662"/>
      <c r="J82" s="662"/>
      <c r="K82" s="663">
        <f t="shared" si="2"/>
        <v>0</v>
      </c>
      <c r="L82" s="462"/>
      <c r="M82" s="662"/>
      <c r="N82" s="662"/>
      <c r="O82" s="662"/>
      <c r="AA82" s="426" t="str">
        <f t="shared" si="3"/>
        <v>Zeitreihe_1</v>
      </c>
    </row>
    <row r="83" spans="1:27" ht="15" x14ac:dyDescent="0.25">
      <c r="A83" s="462"/>
      <c r="B83" s="591"/>
      <c r="C83" s="462"/>
      <c r="D83" s="463"/>
      <c r="E83" s="662"/>
      <c r="F83" s="662"/>
      <c r="G83" s="662"/>
      <c r="H83" s="662"/>
      <c r="I83" s="662"/>
      <c r="J83" s="662"/>
      <c r="K83" s="663">
        <f t="shared" si="2"/>
        <v>0</v>
      </c>
      <c r="L83" s="462"/>
      <c r="M83" s="662"/>
      <c r="N83" s="662"/>
      <c r="O83" s="662"/>
      <c r="AA83" s="426" t="str">
        <f t="shared" si="3"/>
        <v>Zeitreihe_1</v>
      </c>
    </row>
    <row r="84" spans="1:27" ht="15" x14ac:dyDescent="0.25">
      <c r="A84" s="462"/>
      <c r="B84" s="591"/>
      <c r="C84" s="462"/>
      <c r="D84" s="463"/>
      <c r="E84" s="662"/>
      <c r="F84" s="662"/>
      <c r="G84" s="662"/>
      <c r="H84" s="662"/>
      <c r="I84" s="662"/>
      <c r="J84" s="662"/>
      <c r="K84" s="663">
        <f t="shared" si="2"/>
        <v>0</v>
      </c>
      <c r="L84" s="462"/>
      <c r="M84" s="662"/>
      <c r="N84" s="662"/>
      <c r="O84" s="662"/>
      <c r="AA84" s="426" t="str">
        <f t="shared" si="3"/>
        <v>Zeitreihe_1</v>
      </c>
    </row>
    <row r="85" spans="1:27" ht="15" x14ac:dyDescent="0.25">
      <c r="A85" s="462"/>
      <c r="B85" s="591"/>
      <c r="C85" s="462"/>
      <c r="D85" s="463"/>
      <c r="E85" s="662"/>
      <c r="F85" s="662"/>
      <c r="G85" s="662"/>
      <c r="H85" s="662"/>
      <c r="I85" s="662"/>
      <c r="J85" s="662"/>
      <c r="K85" s="663">
        <f t="shared" si="2"/>
        <v>0</v>
      </c>
      <c r="L85" s="462"/>
      <c r="M85" s="662"/>
      <c r="N85" s="662"/>
      <c r="O85" s="662"/>
      <c r="AA85" s="426" t="str">
        <f t="shared" si="3"/>
        <v>Zeitreihe_1</v>
      </c>
    </row>
    <row r="86" spans="1:27" ht="15" x14ac:dyDescent="0.25">
      <c r="A86" s="462"/>
      <c r="B86" s="591"/>
      <c r="C86" s="462"/>
      <c r="D86" s="463"/>
      <c r="E86" s="662"/>
      <c r="F86" s="662"/>
      <c r="G86" s="662"/>
      <c r="H86" s="662"/>
      <c r="I86" s="662"/>
      <c r="J86" s="662"/>
      <c r="K86" s="663">
        <f t="shared" si="2"/>
        <v>0</v>
      </c>
      <c r="L86" s="462"/>
      <c r="M86" s="662"/>
      <c r="N86" s="662"/>
      <c r="O86" s="662"/>
      <c r="AA86" s="426" t="str">
        <f t="shared" si="3"/>
        <v>Zeitreihe_1</v>
      </c>
    </row>
    <row r="87" spans="1:27" ht="15" x14ac:dyDescent="0.25">
      <c r="A87" s="462"/>
      <c r="B87" s="591"/>
      <c r="C87" s="462"/>
      <c r="D87" s="463"/>
      <c r="E87" s="662"/>
      <c r="F87" s="662"/>
      <c r="G87" s="662"/>
      <c r="H87" s="662"/>
      <c r="I87" s="662"/>
      <c r="J87" s="662"/>
      <c r="K87" s="663">
        <f t="shared" si="2"/>
        <v>0</v>
      </c>
      <c r="L87" s="462"/>
      <c r="M87" s="662"/>
      <c r="N87" s="662"/>
      <c r="O87" s="662"/>
      <c r="AA87" s="426" t="str">
        <f t="shared" si="3"/>
        <v>Zeitreihe_1</v>
      </c>
    </row>
    <row r="88" spans="1:27" ht="15" x14ac:dyDescent="0.25">
      <c r="A88" s="462"/>
      <c r="B88" s="591"/>
      <c r="C88" s="462"/>
      <c r="D88" s="463"/>
      <c r="E88" s="662"/>
      <c r="F88" s="662"/>
      <c r="G88" s="662"/>
      <c r="H88" s="662"/>
      <c r="I88" s="662"/>
      <c r="J88" s="662"/>
      <c r="K88" s="663">
        <f t="shared" si="2"/>
        <v>0</v>
      </c>
      <c r="L88" s="462"/>
      <c r="M88" s="662"/>
      <c r="N88" s="662"/>
      <c r="O88" s="662"/>
      <c r="AA88" s="426" t="str">
        <f t="shared" si="3"/>
        <v>Zeitreihe_1</v>
      </c>
    </row>
    <row r="89" spans="1:27" ht="15" x14ac:dyDescent="0.25">
      <c r="A89" s="462"/>
      <c r="B89" s="591"/>
      <c r="C89" s="462"/>
      <c r="D89" s="463"/>
      <c r="E89" s="662"/>
      <c r="F89" s="662"/>
      <c r="G89" s="662"/>
      <c r="H89" s="662"/>
      <c r="I89" s="662"/>
      <c r="J89" s="662"/>
      <c r="K89" s="663">
        <f t="shared" si="2"/>
        <v>0</v>
      </c>
      <c r="L89" s="462"/>
      <c r="M89" s="662"/>
      <c r="N89" s="662"/>
      <c r="O89" s="662"/>
      <c r="AA89" s="426" t="str">
        <f t="shared" si="3"/>
        <v>Zeitreihe_1</v>
      </c>
    </row>
    <row r="90" spans="1:27" ht="15" x14ac:dyDescent="0.25">
      <c r="A90" s="462"/>
      <c r="B90" s="591"/>
      <c r="C90" s="462"/>
      <c r="D90" s="463"/>
      <c r="E90" s="662"/>
      <c r="F90" s="662"/>
      <c r="G90" s="662"/>
      <c r="H90" s="662"/>
      <c r="I90" s="662"/>
      <c r="J90" s="662"/>
      <c r="K90" s="663">
        <f t="shared" si="2"/>
        <v>0</v>
      </c>
      <c r="L90" s="462"/>
      <c r="M90" s="662"/>
      <c r="N90" s="662"/>
      <c r="O90" s="662"/>
      <c r="AA90" s="426" t="str">
        <f t="shared" si="3"/>
        <v>Zeitreihe_1</v>
      </c>
    </row>
    <row r="91" spans="1:27" ht="15" x14ac:dyDescent="0.25">
      <c r="A91" s="462"/>
      <c r="B91" s="591"/>
      <c r="C91" s="462"/>
      <c r="D91" s="463"/>
      <c r="E91" s="662"/>
      <c r="F91" s="662"/>
      <c r="G91" s="662"/>
      <c r="H91" s="662"/>
      <c r="I91" s="662"/>
      <c r="J91" s="662"/>
      <c r="K91" s="663">
        <f t="shared" si="2"/>
        <v>0</v>
      </c>
      <c r="L91" s="462"/>
      <c r="M91" s="662"/>
      <c r="N91" s="662"/>
      <c r="O91" s="662"/>
      <c r="AA91" s="426" t="str">
        <f t="shared" si="3"/>
        <v>Zeitreihe_1</v>
      </c>
    </row>
    <row r="92" spans="1:27" ht="15" x14ac:dyDescent="0.25">
      <c r="A92" s="462"/>
      <c r="B92" s="591"/>
      <c r="C92" s="462"/>
      <c r="D92" s="463"/>
      <c r="E92" s="662"/>
      <c r="F92" s="662"/>
      <c r="G92" s="662"/>
      <c r="H92" s="662"/>
      <c r="I92" s="662"/>
      <c r="J92" s="662"/>
      <c r="K92" s="663">
        <f t="shared" si="2"/>
        <v>0</v>
      </c>
      <c r="L92" s="462"/>
      <c r="M92" s="662"/>
      <c r="N92" s="662"/>
      <c r="O92" s="662"/>
      <c r="AA92" s="426" t="str">
        <f t="shared" si="3"/>
        <v>Zeitreihe_1</v>
      </c>
    </row>
    <row r="93" spans="1:27" ht="15" x14ac:dyDescent="0.25">
      <c r="A93" s="462"/>
      <c r="B93" s="591"/>
      <c r="C93" s="462"/>
      <c r="D93" s="463"/>
      <c r="E93" s="662"/>
      <c r="F93" s="662"/>
      <c r="G93" s="662"/>
      <c r="H93" s="662"/>
      <c r="I93" s="662"/>
      <c r="J93" s="662"/>
      <c r="K93" s="663">
        <f t="shared" si="2"/>
        <v>0</v>
      </c>
      <c r="L93" s="462"/>
      <c r="M93" s="662"/>
      <c r="N93" s="662"/>
      <c r="O93" s="662"/>
      <c r="AA93" s="426" t="str">
        <f t="shared" si="3"/>
        <v>Zeitreihe_1</v>
      </c>
    </row>
    <row r="94" spans="1:27" ht="15" x14ac:dyDescent="0.25">
      <c r="A94" s="462"/>
      <c r="B94" s="591"/>
      <c r="C94" s="462"/>
      <c r="D94" s="463"/>
      <c r="E94" s="662"/>
      <c r="F94" s="662"/>
      <c r="G94" s="662"/>
      <c r="H94" s="662"/>
      <c r="I94" s="662"/>
      <c r="J94" s="662"/>
      <c r="K94" s="663">
        <f t="shared" si="2"/>
        <v>0</v>
      </c>
      <c r="L94" s="462"/>
      <c r="M94" s="662"/>
      <c r="N94" s="662"/>
      <c r="O94" s="662"/>
      <c r="AA94" s="426" t="str">
        <f t="shared" si="3"/>
        <v>Zeitreihe_1</v>
      </c>
    </row>
    <row r="95" spans="1:27" ht="15" x14ac:dyDescent="0.25">
      <c r="A95" s="462"/>
      <c r="B95" s="591"/>
      <c r="C95" s="462"/>
      <c r="D95" s="463"/>
      <c r="E95" s="662"/>
      <c r="F95" s="662"/>
      <c r="G95" s="662"/>
      <c r="H95" s="662"/>
      <c r="I95" s="662"/>
      <c r="J95" s="662"/>
      <c r="K95" s="663">
        <f t="shared" si="2"/>
        <v>0</v>
      </c>
      <c r="L95" s="462"/>
      <c r="M95" s="662"/>
      <c r="N95" s="662"/>
      <c r="O95" s="662"/>
      <c r="AA95" s="426" t="str">
        <f t="shared" si="3"/>
        <v>Zeitreihe_1</v>
      </c>
    </row>
    <row r="96" spans="1:27" ht="15" x14ac:dyDescent="0.25">
      <c r="A96" s="462"/>
      <c r="B96" s="591"/>
      <c r="C96" s="462"/>
      <c r="D96" s="463"/>
      <c r="E96" s="662"/>
      <c r="F96" s="662"/>
      <c r="G96" s="662"/>
      <c r="H96" s="662"/>
      <c r="I96" s="662"/>
      <c r="J96" s="662"/>
      <c r="K96" s="663">
        <f t="shared" si="2"/>
        <v>0</v>
      </c>
      <c r="L96" s="462"/>
      <c r="M96" s="662"/>
      <c r="N96" s="662"/>
      <c r="O96" s="662"/>
      <c r="AA96" s="426" t="str">
        <f t="shared" si="3"/>
        <v>Zeitreihe_1</v>
      </c>
    </row>
    <row r="97" spans="1:27" ht="15" x14ac:dyDescent="0.25">
      <c r="A97" s="462"/>
      <c r="B97" s="591"/>
      <c r="C97" s="462"/>
      <c r="D97" s="463"/>
      <c r="E97" s="662"/>
      <c r="F97" s="662"/>
      <c r="G97" s="662"/>
      <c r="H97" s="662"/>
      <c r="I97" s="662"/>
      <c r="J97" s="662"/>
      <c r="K97" s="663">
        <f t="shared" si="2"/>
        <v>0</v>
      </c>
      <c r="L97" s="462"/>
      <c r="M97" s="662"/>
      <c r="N97" s="662"/>
      <c r="O97" s="662"/>
      <c r="AA97" s="426" t="str">
        <f t="shared" si="3"/>
        <v>Zeitreihe_1</v>
      </c>
    </row>
    <row r="98" spans="1:27" ht="15" x14ac:dyDescent="0.25">
      <c r="A98" s="462"/>
      <c r="B98" s="591"/>
      <c r="C98" s="462"/>
      <c r="D98" s="463"/>
      <c r="E98" s="662"/>
      <c r="F98" s="662"/>
      <c r="G98" s="662"/>
      <c r="H98" s="662"/>
      <c r="I98" s="662"/>
      <c r="J98" s="662"/>
      <c r="K98" s="663">
        <f t="shared" si="2"/>
        <v>0</v>
      </c>
      <c r="L98" s="462"/>
      <c r="M98" s="662"/>
      <c r="N98" s="662"/>
      <c r="O98" s="662"/>
      <c r="AA98" s="426" t="str">
        <f t="shared" si="3"/>
        <v>Zeitreihe_1</v>
      </c>
    </row>
    <row r="99" spans="1:27" ht="15" x14ac:dyDescent="0.25">
      <c r="A99" s="462"/>
      <c r="B99" s="591"/>
      <c r="C99" s="462"/>
      <c r="D99" s="463"/>
      <c r="E99" s="662"/>
      <c r="F99" s="662"/>
      <c r="G99" s="662"/>
      <c r="H99" s="662"/>
      <c r="I99" s="662"/>
      <c r="J99" s="662"/>
      <c r="K99" s="663">
        <f t="shared" si="2"/>
        <v>0</v>
      </c>
      <c r="L99" s="462"/>
      <c r="M99" s="662"/>
      <c r="N99" s="662"/>
      <c r="O99" s="662"/>
      <c r="AA99" s="426" t="str">
        <f t="shared" si="3"/>
        <v>Zeitreihe_1</v>
      </c>
    </row>
    <row r="100" spans="1:27" ht="15" x14ac:dyDescent="0.25">
      <c r="A100" s="462"/>
      <c r="B100" s="591"/>
      <c r="C100" s="462"/>
      <c r="D100" s="463"/>
      <c r="E100" s="662"/>
      <c r="F100" s="662"/>
      <c r="G100" s="662"/>
      <c r="H100" s="662"/>
      <c r="I100" s="662"/>
      <c r="J100" s="662"/>
      <c r="K100" s="663">
        <f t="shared" si="2"/>
        <v>0</v>
      </c>
      <c r="L100" s="462"/>
      <c r="M100" s="662"/>
      <c r="N100" s="662"/>
      <c r="O100" s="662"/>
      <c r="AA100" s="426" t="str">
        <f t="shared" si="3"/>
        <v>Zeitreihe_1</v>
      </c>
    </row>
    <row r="101" spans="1:27" x14ac:dyDescent="0.2">
      <c r="A101" s="426"/>
      <c r="B101" s="426"/>
      <c r="C101" s="426"/>
      <c r="D101" s="471"/>
      <c r="E101" s="426"/>
      <c r="F101" s="426"/>
      <c r="G101" s="426"/>
      <c r="H101" s="426"/>
      <c r="I101" s="426"/>
      <c r="J101" s="426"/>
      <c r="K101" s="426"/>
      <c r="L101" s="426"/>
      <c r="M101" s="426"/>
      <c r="N101" s="426"/>
      <c r="O101" s="426"/>
    </row>
  </sheetData>
  <sheetProtection formatCells="0" formatColumns="0" formatRows="0" insertRows="0" insertHyperlinks="0"/>
  <dataValidations count="2">
    <dataValidation type="list" allowBlank="1" showInputMessage="1" showErrorMessage="1" sqref="B5:B100">
      <formula1>WAV_Positionen</formula1>
    </dataValidation>
    <dataValidation type="list" allowBlank="1" showInputMessage="1" showErrorMessage="1" sqref="D5:D100">
      <formula1>INDIRECT(AA5)</formula1>
    </dataValidation>
  </dataValidations>
  <pageMargins left="0.47244094488188981" right="0.31496062992125984" top="0.47244094488188981" bottom="0.35433070866141736" header="0.31496062992125984" footer="0.15748031496062992"/>
  <pageSetup paperSize="9" scale="48" fitToWidth="2" fitToHeight="2" orientation="landscape" r:id="rId1"/>
  <headerFooter>
    <oddFooter>&amp;L&amp;D&amp;C&amp;P/&amp;N&amp;R&amp;A_&amp;F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Q16"/>
  <sheetViews>
    <sheetView zoomScaleNormal="100" zoomScaleSheetLayoutView="100" workbookViewId="0">
      <selection activeCell="G22" sqref="G22"/>
    </sheetView>
  </sheetViews>
  <sheetFormatPr baseColWidth="10" defaultColWidth="11.42578125" defaultRowHeight="15" x14ac:dyDescent="0.2"/>
  <cols>
    <col min="1" max="1" width="10.7109375" style="223" customWidth="1"/>
    <col min="2" max="2" width="50.7109375" style="223" customWidth="1"/>
    <col min="3" max="4" width="30.7109375" style="223" customWidth="1"/>
    <col min="5" max="5" width="40.7109375" style="223" customWidth="1"/>
    <col min="6" max="6" width="25.7109375" style="223" customWidth="1"/>
    <col min="7" max="7" width="11.42578125" style="223"/>
    <col min="8" max="17" width="11.42578125" style="229"/>
    <col min="18" max="16384" width="11.42578125" style="223"/>
  </cols>
  <sheetData>
    <row r="1" spans="1:17" ht="18" x14ac:dyDescent="0.25">
      <c r="A1" s="301" t="str">
        <f>"VIII. Aufzählung sonstiger auf dem Regulierungskonto zu verbuchende Beträge im Jahr "&amp;  'Allgemeines+Zusammenfassung'!B11</f>
        <v>VIII. Aufzählung sonstiger auf dem Regulierungskonto zu verbuchende Beträge im Jahr 2018</v>
      </c>
      <c r="B1" s="300"/>
      <c r="C1" s="300"/>
      <c r="D1" s="300"/>
      <c r="E1" s="300"/>
      <c r="F1" s="300"/>
    </row>
    <row r="2" spans="1:17" x14ac:dyDescent="0.2">
      <c r="A2" s="300"/>
      <c r="B2" s="300"/>
      <c r="C2" s="300"/>
      <c r="D2" s="300"/>
      <c r="E2" s="300"/>
      <c r="F2" s="300"/>
    </row>
    <row r="3" spans="1:17" s="226" customFormat="1" ht="31.5" x14ac:dyDescent="0.2">
      <c r="A3" s="224" t="s">
        <v>142</v>
      </c>
      <c r="B3" s="224" t="s">
        <v>143</v>
      </c>
      <c r="C3" s="225" t="s">
        <v>144</v>
      </c>
      <c r="D3" s="225" t="s">
        <v>145</v>
      </c>
      <c r="E3" s="225" t="s">
        <v>147</v>
      </c>
      <c r="F3" s="225" t="s">
        <v>148</v>
      </c>
      <c r="H3" s="230"/>
      <c r="I3" s="230"/>
      <c r="J3" s="230"/>
      <c r="K3" s="230"/>
      <c r="L3" s="230"/>
      <c r="M3" s="230"/>
      <c r="N3" s="230"/>
      <c r="O3" s="230"/>
      <c r="P3" s="230"/>
      <c r="Q3" s="230"/>
    </row>
    <row r="4" spans="1:17" ht="15.75" x14ac:dyDescent="0.2">
      <c r="A4" s="227" t="s">
        <v>2</v>
      </c>
      <c r="B4" s="196"/>
      <c r="C4" s="208"/>
      <c r="D4" s="228"/>
      <c r="E4" s="297"/>
      <c r="F4" s="352"/>
      <c r="H4" s="230"/>
      <c r="I4" s="230"/>
      <c r="J4" s="230"/>
      <c r="K4" s="230"/>
      <c r="L4" s="230"/>
      <c r="M4" s="230"/>
      <c r="N4" s="230"/>
      <c r="O4" s="230"/>
      <c r="P4" s="230"/>
    </row>
    <row r="5" spans="1:17" ht="15.75" x14ac:dyDescent="0.2">
      <c r="A5" s="227" t="s">
        <v>3</v>
      </c>
      <c r="B5" s="196"/>
      <c r="C5" s="208"/>
      <c r="D5" s="228"/>
      <c r="E5" s="297"/>
      <c r="F5" s="352"/>
      <c r="H5" s="230"/>
      <c r="I5" s="230"/>
      <c r="J5" s="230"/>
      <c r="K5" s="230"/>
      <c r="L5" s="230"/>
      <c r="M5" s="230"/>
      <c r="N5" s="230"/>
      <c r="O5" s="230"/>
      <c r="P5" s="230"/>
    </row>
    <row r="6" spans="1:17" ht="15.75" x14ac:dyDescent="0.2">
      <c r="A6" s="227" t="s">
        <v>4</v>
      </c>
      <c r="B6" s="196"/>
      <c r="C6" s="208"/>
      <c r="D6" s="228"/>
      <c r="E6" s="297"/>
      <c r="F6" s="352"/>
      <c r="H6" s="230"/>
      <c r="I6" s="230"/>
      <c r="J6" s="230"/>
      <c r="K6" s="230"/>
      <c r="L6" s="230"/>
      <c r="M6" s="230"/>
      <c r="N6" s="230"/>
      <c r="O6" s="230"/>
      <c r="P6" s="230"/>
    </row>
    <row r="7" spans="1:17" ht="15.75" x14ac:dyDescent="0.2">
      <c r="A7" s="227" t="s">
        <v>11</v>
      </c>
      <c r="B7" s="196"/>
      <c r="C7" s="208"/>
      <c r="D7" s="228"/>
      <c r="E7" s="297"/>
      <c r="F7" s="352"/>
      <c r="H7" s="230"/>
      <c r="I7" s="230"/>
      <c r="J7" s="230"/>
      <c r="K7" s="230"/>
      <c r="L7" s="230"/>
      <c r="M7" s="230"/>
      <c r="N7" s="230"/>
      <c r="O7" s="230"/>
      <c r="P7" s="230"/>
    </row>
    <row r="8" spans="1:17" x14ac:dyDescent="0.2">
      <c r="A8" s="227" t="s">
        <v>5</v>
      </c>
      <c r="B8" s="196"/>
      <c r="C8" s="208"/>
      <c r="D8" s="228"/>
      <c r="E8" s="297"/>
      <c r="F8" s="352"/>
    </row>
    <row r="9" spans="1:17" x14ac:dyDescent="0.2">
      <c r="A9" s="227" t="s">
        <v>6</v>
      </c>
      <c r="B9" s="196"/>
      <c r="C9" s="208"/>
      <c r="D9" s="228"/>
      <c r="E9" s="297"/>
      <c r="F9" s="352"/>
    </row>
    <row r="10" spans="1:17" x14ac:dyDescent="0.2">
      <c r="A10" s="227" t="s">
        <v>7</v>
      </c>
      <c r="B10" s="196"/>
      <c r="C10" s="208"/>
      <c r="D10" s="228"/>
      <c r="E10" s="297"/>
      <c r="F10" s="352"/>
    </row>
    <row r="11" spans="1:17" x14ac:dyDescent="0.2">
      <c r="A11" s="227" t="s">
        <v>8</v>
      </c>
      <c r="B11" s="196"/>
      <c r="C11" s="208"/>
      <c r="D11" s="228"/>
      <c r="E11" s="297"/>
      <c r="F11" s="352"/>
    </row>
    <row r="12" spans="1:17" x14ac:dyDescent="0.2">
      <c r="A12" s="227" t="s">
        <v>9</v>
      </c>
      <c r="B12" s="196"/>
      <c r="C12" s="208"/>
      <c r="D12" s="228"/>
      <c r="E12" s="297"/>
      <c r="F12" s="352"/>
    </row>
    <row r="13" spans="1:17" x14ac:dyDescent="0.2">
      <c r="A13" s="227" t="s">
        <v>10</v>
      </c>
      <c r="B13" s="196"/>
      <c r="C13" s="208"/>
      <c r="D13" s="228"/>
      <c r="E13" s="297"/>
      <c r="F13" s="352"/>
    </row>
    <row r="14" spans="1:17" x14ac:dyDescent="0.2">
      <c r="B14" s="221"/>
      <c r="C14" s="221"/>
      <c r="F14" s="584"/>
    </row>
    <row r="15" spans="1:17" ht="16.5" thickBot="1" x14ac:dyDescent="0.3">
      <c r="A15" s="222" t="s">
        <v>146</v>
      </c>
      <c r="C15" s="222"/>
      <c r="F15" s="585">
        <f>SUM(F4:F13)</f>
        <v>0</v>
      </c>
    </row>
    <row r="16" spans="1:17" ht="15.75" thickTop="1" x14ac:dyDescent="0.2"/>
  </sheetData>
  <phoneticPr fontId="18" type="noConversion"/>
  <pageMargins left="0.68" right="0.67" top="0.55000000000000004" bottom="0.6" header="0.39370078740157483" footer="0.24"/>
  <pageSetup paperSize="9" scale="71" orientation="landscape" r:id="rId1"/>
  <headerFooter alignWithMargins="0">
    <oddFooter>&amp;L&amp;D&amp;R&amp;A - &amp;F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workbookViewId="0">
      <selection activeCell="G2" sqref="G2"/>
    </sheetView>
  </sheetViews>
  <sheetFormatPr baseColWidth="10" defaultRowHeight="12.75" x14ac:dyDescent="0.2"/>
  <cols>
    <col min="1" max="1" width="59.28515625" style="450" customWidth="1"/>
    <col min="2" max="2" width="14" style="450" customWidth="1"/>
    <col min="3" max="3" width="14.85546875" style="450" customWidth="1"/>
    <col min="4" max="4" width="5.7109375" style="450" bestFit="1" customWidth="1"/>
    <col min="5" max="5" width="134.42578125" style="450" customWidth="1"/>
    <col min="6" max="6" width="18.140625" style="450" customWidth="1"/>
    <col min="7" max="7" width="12.5703125" style="450" bestFit="1" customWidth="1"/>
    <col min="8" max="8" width="16.140625" style="450" bestFit="1" customWidth="1"/>
    <col min="9" max="9" width="11.140625" style="450" bestFit="1" customWidth="1"/>
    <col min="10" max="16384" width="11.42578125" style="450"/>
  </cols>
  <sheetData>
    <row r="1" spans="1:14" x14ac:dyDescent="0.2">
      <c r="A1" s="450" t="s">
        <v>371</v>
      </c>
      <c r="B1" s="450" t="s">
        <v>372</v>
      </c>
      <c r="C1" s="450" t="s">
        <v>373</v>
      </c>
      <c r="D1" s="450" t="s">
        <v>374</v>
      </c>
      <c r="E1" s="450" t="s">
        <v>375</v>
      </c>
      <c r="F1" s="450" t="s">
        <v>376</v>
      </c>
      <c r="H1" s="450" t="s">
        <v>377</v>
      </c>
      <c r="I1" s="450" t="s">
        <v>378</v>
      </c>
      <c r="J1" s="450" t="s">
        <v>379</v>
      </c>
      <c r="K1" s="566" t="s">
        <v>380</v>
      </c>
    </row>
    <row r="2" spans="1:14" x14ac:dyDescent="0.2">
      <c r="A2" s="450" t="s">
        <v>381</v>
      </c>
      <c r="B2" s="450">
        <v>25</v>
      </c>
      <c r="C2" s="450">
        <v>35</v>
      </c>
      <c r="D2" s="450">
        <v>2018</v>
      </c>
      <c r="E2" s="450" t="s">
        <v>382</v>
      </c>
      <c r="F2" s="450" t="s">
        <v>383</v>
      </c>
      <c r="G2" s="567">
        <v>6.9099999999999995E-2</v>
      </c>
      <c r="H2" s="450">
        <v>2016</v>
      </c>
      <c r="I2" s="450">
        <v>2016</v>
      </c>
      <c r="J2" s="450">
        <v>2010</v>
      </c>
      <c r="K2" s="432"/>
    </row>
    <row r="3" spans="1:14" x14ac:dyDescent="0.2">
      <c r="A3" s="450" t="s">
        <v>384</v>
      </c>
      <c r="B3" s="450">
        <v>50</v>
      </c>
      <c r="C3" s="450">
        <v>60</v>
      </c>
      <c r="D3" s="450">
        <v>2019</v>
      </c>
      <c r="E3" s="450" t="s">
        <v>385</v>
      </c>
      <c r="F3" s="450" t="s">
        <v>386</v>
      </c>
      <c r="G3" s="567">
        <v>3.0300000000000001E-2</v>
      </c>
      <c r="H3" s="450">
        <v>2017</v>
      </c>
      <c r="I3" s="450">
        <v>2017</v>
      </c>
      <c r="J3" s="450">
        <v>2011</v>
      </c>
      <c r="K3" s="432" t="s">
        <v>387</v>
      </c>
    </row>
    <row r="4" spans="1:14" x14ac:dyDescent="0.2">
      <c r="A4" s="450" t="s">
        <v>388</v>
      </c>
      <c r="B4" s="450">
        <v>60</v>
      </c>
      <c r="C4" s="450">
        <v>70</v>
      </c>
      <c r="D4" s="450">
        <v>2020</v>
      </c>
      <c r="E4" s="450" t="s">
        <v>318</v>
      </c>
      <c r="F4" s="450" t="s">
        <v>389</v>
      </c>
      <c r="G4" s="568">
        <f>G2*0.4+G3*0.6</f>
        <v>4.582E-2</v>
      </c>
      <c r="H4" s="450">
        <v>2018</v>
      </c>
      <c r="I4" s="450">
        <v>2018</v>
      </c>
      <c r="J4" s="450">
        <v>2012</v>
      </c>
      <c r="K4" s="432" t="s">
        <v>390</v>
      </c>
    </row>
    <row r="5" spans="1:14" ht="15" x14ac:dyDescent="0.25">
      <c r="A5" s="450" t="s">
        <v>391</v>
      </c>
      <c r="B5" s="450">
        <v>23</v>
      </c>
      <c r="C5" s="450">
        <v>27</v>
      </c>
      <c r="D5" s="450">
        <v>2021</v>
      </c>
      <c r="E5" s="450" t="s">
        <v>392</v>
      </c>
      <c r="F5" s="450" t="s">
        <v>393</v>
      </c>
      <c r="G5" s="569">
        <v>1.342E-2</v>
      </c>
      <c r="H5" s="450">
        <v>2019</v>
      </c>
      <c r="I5" s="450">
        <v>2019</v>
      </c>
      <c r="J5" s="450">
        <v>2013</v>
      </c>
      <c r="K5" s="432" t="s">
        <v>394</v>
      </c>
      <c r="N5" s="426"/>
    </row>
    <row r="6" spans="1:14" x14ac:dyDescent="0.2">
      <c r="A6" s="450" t="s">
        <v>395</v>
      </c>
      <c r="B6" s="450">
        <v>8</v>
      </c>
      <c r="C6" s="450">
        <v>10</v>
      </c>
      <c r="D6" s="450">
        <v>2022</v>
      </c>
      <c r="E6" s="450" t="s">
        <v>396</v>
      </c>
      <c r="H6" s="450">
        <v>2020</v>
      </c>
      <c r="I6" s="450">
        <v>2020</v>
      </c>
      <c r="J6" s="450">
        <v>2014</v>
      </c>
      <c r="K6" s="432" t="s">
        <v>397</v>
      </c>
    </row>
    <row r="7" spans="1:14" x14ac:dyDescent="0.2">
      <c r="A7" s="450" t="s">
        <v>398</v>
      </c>
      <c r="B7" s="450">
        <v>14</v>
      </c>
      <c r="C7" s="450">
        <v>18</v>
      </c>
      <c r="E7" s="450" t="s">
        <v>399</v>
      </c>
      <c r="H7" s="450">
        <v>2021</v>
      </c>
      <c r="I7" s="450">
        <v>2021</v>
      </c>
      <c r="J7" s="450">
        <v>2015</v>
      </c>
      <c r="K7" s="432" t="s">
        <v>400</v>
      </c>
    </row>
    <row r="8" spans="1:14" x14ac:dyDescent="0.2">
      <c r="A8" s="450" t="s">
        <v>401</v>
      </c>
      <c r="B8" s="450">
        <v>14</v>
      </c>
      <c r="C8" s="450">
        <v>25</v>
      </c>
      <c r="H8" s="450">
        <v>2022</v>
      </c>
      <c r="I8" s="450">
        <v>2022</v>
      </c>
      <c r="J8" s="450">
        <v>2016</v>
      </c>
      <c r="K8" s="432" t="s">
        <v>402</v>
      </c>
    </row>
    <row r="9" spans="1:14" x14ac:dyDescent="0.2">
      <c r="A9" s="450" t="s">
        <v>403</v>
      </c>
      <c r="B9" s="450">
        <v>4</v>
      </c>
      <c r="C9" s="450">
        <v>8</v>
      </c>
      <c r="J9" s="450">
        <v>2017</v>
      </c>
      <c r="K9" s="432" t="s">
        <v>404</v>
      </c>
    </row>
    <row r="10" spans="1:14" x14ac:dyDescent="0.2">
      <c r="A10" s="450" t="s">
        <v>405</v>
      </c>
      <c r="B10" s="450">
        <v>3</v>
      </c>
      <c r="C10" s="450">
        <v>5</v>
      </c>
      <c r="J10" s="450">
        <v>2018</v>
      </c>
      <c r="K10" s="432" t="s">
        <v>406</v>
      </c>
    </row>
    <row r="11" spans="1:14" x14ac:dyDescent="0.2">
      <c r="A11" s="450" t="s">
        <v>407</v>
      </c>
      <c r="B11" s="450">
        <v>5</v>
      </c>
      <c r="C11" s="450">
        <v>5</v>
      </c>
      <c r="J11" s="450">
        <v>2019</v>
      </c>
      <c r="K11" s="432" t="s">
        <v>408</v>
      </c>
    </row>
    <row r="12" spans="1:14" x14ac:dyDescent="0.2">
      <c r="A12" s="450" t="s">
        <v>409</v>
      </c>
      <c r="B12" s="450">
        <v>8</v>
      </c>
      <c r="C12" s="450">
        <v>8</v>
      </c>
      <c r="J12" s="450">
        <v>2020</v>
      </c>
      <c r="K12" s="432" t="s">
        <v>410</v>
      </c>
    </row>
    <row r="13" spans="1:14" x14ac:dyDescent="0.2">
      <c r="A13" s="450" t="s">
        <v>411</v>
      </c>
      <c r="B13" s="450">
        <v>45</v>
      </c>
      <c r="C13" s="450">
        <v>55</v>
      </c>
      <c r="J13" s="450">
        <v>2021</v>
      </c>
      <c r="K13" s="432" t="s">
        <v>412</v>
      </c>
    </row>
    <row r="14" spans="1:14" x14ac:dyDescent="0.2">
      <c r="A14" s="450" t="s">
        <v>413</v>
      </c>
      <c r="B14" s="450">
        <v>25</v>
      </c>
      <c r="C14" s="450">
        <v>25</v>
      </c>
      <c r="J14" s="450">
        <v>2022</v>
      </c>
      <c r="K14" s="432" t="s">
        <v>414</v>
      </c>
    </row>
    <row r="15" spans="1:14" x14ac:dyDescent="0.2">
      <c r="A15" s="450" t="s">
        <v>415</v>
      </c>
      <c r="B15" s="450">
        <v>25</v>
      </c>
      <c r="C15" s="450">
        <v>25</v>
      </c>
      <c r="K15" s="432" t="s">
        <v>416</v>
      </c>
    </row>
    <row r="16" spans="1:14" x14ac:dyDescent="0.2">
      <c r="A16" s="450" t="s">
        <v>417</v>
      </c>
      <c r="B16" s="450">
        <v>25</v>
      </c>
      <c r="C16" s="450">
        <v>25</v>
      </c>
      <c r="K16" s="432" t="s">
        <v>418</v>
      </c>
    </row>
    <row r="17" spans="1:11" x14ac:dyDescent="0.2">
      <c r="A17" s="450" t="s">
        <v>419</v>
      </c>
      <c r="B17" s="450">
        <v>25</v>
      </c>
      <c r="C17" s="450">
        <v>25</v>
      </c>
      <c r="K17" s="432" t="s">
        <v>420</v>
      </c>
    </row>
    <row r="18" spans="1:11" x14ac:dyDescent="0.2">
      <c r="A18" s="450" t="s">
        <v>421</v>
      </c>
      <c r="B18" s="450">
        <v>25</v>
      </c>
      <c r="C18" s="450">
        <v>25</v>
      </c>
      <c r="K18" s="432" t="s">
        <v>422</v>
      </c>
    </row>
    <row r="19" spans="1:11" x14ac:dyDescent="0.2">
      <c r="A19" s="450" t="s">
        <v>423</v>
      </c>
      <c r="B19" s="450">
        <v>20</v>
      </c>
      <c r="C19" s="450">
        <v>20</v>
      </c>
      <c r="K19" s="432" t="s">
        <v>424</v>
      </c>
    </row>
    <row r="20" spans="1:11" x14ac:dyDescent="0.2">
      <c r="A20" s="450" t="s">
        <v>425</v>
      </c>
      <c r="B20" s="450">
        <v>25</v>
      </c>
      <c r="C20" s="450">
        <v>25</v>
      </c>
      <c r="K20" s="432" t="s">
        <v>426</v>
      </c>
    </row>
    <row r="21" spans="1:11" x14ac:dyDescent="0.2">
      <c r="A21" s="450" t="s">
        <v>427</v>
      </c>
      <c r="B21" s="450">
        <v>25</v>
      </c>
      <c r="C21" s="450">
        <v>35</v>
      </c>
      <c r="K21" s="432" t="s">
        <v>428</v>
      </c>
    </row>
    <row r="22" spans="1:11" x14ac:dyDescent="0.2">
      <c r="A22" s="450" t="s">
        <v>429</v>
      </c>
      <c r="B22" s="450">
        <v>45</v>
      </c>
      <c r="C22" s="450">
        <v>55</v>
      </c>
      <c r="K22" s="432" t="s">
        <v>430</v>
      </c>
    </row>
    <row r="23" spans="1:11" x14ac:dyDescent="0.2">
      <c r="A23" s="450" t="s">
        <v>431</v>
      </c>
      <c r="B23" s="450">
        <v>45</v>
      </c>
      <c r="C23" s="450">
        <v>55</v>
      </c>
      <c r="K23" s="432" t="s">
        <v>432</v>
      </c>
    </row>
    <row r="24" spans="1:11" x14ac:dyDescent="0.2">
      <c r="A24" s="450" t="s">
        <v>433</v>
      </c>
      <c r="B24" s="450">
        <v>55</v>
      </c>
      <c r="C24" s="450">
        <v>65</v>
      </c>
      <c r="K24" s="432" t="s">
        <v>434</v>
      </c>
    </row>
    <row r="25" spans="1:11" x14ac:dyDescent="0.2">
      <c r="A25" s="450" t="s">
        <v>435</v>
      </c>
      <c r="B25" s="450">
        <v>55</v>
      </c>
      <c r="C25" s="450">
        <v>65</v>
      </c>
      <c r="K25" s="432" t="s">
        <v>436</v>
      </c>
    </row>
    <row r="26" spans="1:11" x14ac:dyDescent="0.2">
      <c r="A26" s="450" t="s">
        <v>437</v>
      </c>
      <c r="B26" s="450">
        <v>45</v>
      </c>
      <c r="C26" s="450">
        <v>55</v>
      </c>
      <c r="K26" s="432" t="s">
        <v>438</v>
      </c>
    </row>
    <row r="27" spans="1:11" x14ac:dyDescent="0.2">
      <c r="A27" s="450" t="s">
        <v>439</v>
      </c>
      <c r="B27" s="450">
        <v>45</v>
      </c>
      <c r="C27" s="450">
        <v>55</v>
      </c>
      <c r="K27" s="432" t="s">
        <v>440</v>
      </c>
    </row>
    <row r="28" spans="1:11" x14ac:dyDescent="0.2">
      <c r="A28" s="450" t="s">
        <v>441</v>
      </c>
      <c r="B28" s="450">
        <v>45</v>
      </c>
      <c r="C28" s="450">
        <v>55</v>
      </c>
      <c r="K28" s="432" t="s">
        <v>442</v>
      </c>
    </row>
    <row r="29" spans="1:11" x14ac:dyDescent="0.2">
      <c r="A29" s="450" t="s">
        <v>443</v>
      </c>
      <c r="B29" s="450">
        <v>45</v>
      </c>
      <c r="C29" s="450">
        <v>55</v>
      </c>
      <c r="K29" s="432" t="s">
        <v>444</v>
      </c>
    </row>
    <row r="30" spans="1:11" x14ac:dyDescent="0.2">
      <c r="A30" s="450" t="s">
        <v>445</v>
      </c>
      <c r="B30" s="450">
        <v>45</v>
      </c>
      <c r="C30" s="450">
        <v>55</v>
      </c>
      <c r="K30" s="432" t="s">
        <v>446</v>
      </c>
    </row>
    <row r="31" spans="1:11" x14ac:dyDescent="0.2">
      <c r="A31" s="450" t="s">
        <v>447</v>
      </c>
      <c r="B31" s="450">
        <v>30</v>
      </c>
      <c r="C31" s="450">
        <v>40</v>
      </c>
      <c r="K31" s="432"/>
    </row>
    <row r="32" spans="1:11" x14ac:dyDescent="0.2">
      <c r="A32" s="450" t="s">
        <v>448</v>
      </c>
      <c r="B32" s="450">
        <v>45</v>
      </c>
      <c r="C32" s="450">
        <v>45</v>
      </c>
      <c r="K32" s="432"/>
    </row>
    <row r="33" spans="1:11" x14ac:dyDescent="0.2">
      <c r="A33" s="450" t="s">
        <v>449</v>
      </c>
      <c r="B33" s="450">
        <v>45</v>
      </c>
      <c r="C33" s="450">
        <v>45</v>
      </c>
      <c r="K33" s="432"/>
    </row>
    <row r="34" spans="1:11" x14ac:dyDescent="0.2">
      <c r="A34" s="450" t="s">
        <v>450</v>
      </c>
      <c r="B34" s="450">
        <v>45</v>
      </c>
      <c r="C34" s="450">
        <v>45</v>
      </c>
      <c r="K34" s="432"/>
    </row>
    <row r="35" spans="1:11" x14ac:dyDescent="0.2">
      <c r="A35" s="450" t="s">
        <v>451</v>
      </c>
      <c r="B35" s="450">
        <v>8</v>
      </c>
      <c r="C35" s="450">
        <v>16</v>
      </c>
      <c r="K35" s="566" t="s">
        <v>452</v>
      </c>
    </row>
    <row r="36" spans="1:11" x14ac:dyDescent="0.2">
      <c r="A36" s="450" t="s">
        <v>453</v>
      </c>
      <c r="B36" s="450">
        <v>15</v>
      </c>
      <c r="C36" s="450">
        <v>25</v>
      </c>
      <c r="K36" s="432"/>
    </row>
    <row r="37" spans="1:11" x14ac:dyDescent="0.2">
      <c r="A37" s="450" t="s">
        <v>454</v>
      </c>
      <c r="B37" s="450">
        <v>45</v>
      </c>
      <c r="C37" s="450">
        <v>45</v>
      </c>
      <c r="K37" s="432" t="s">
        <v>387</v>
      </c>
    </row>
    <row r="38" spans="1:11" x14ac:dyDescent="0.2">
      <c r="A38" s="450" t="s">
        <v>455</v>
      </c>
      <c r="B38" s="450">
        <v>45</v>
      </c>
      <c r="C38" s="450">
        <v>45</v>
      </c>
      <c r="K38" s="432" t="s">
        <v>456</v>
      </c>
    </row>
    <row r="39" spans="1:11" x14ac:dyDescent="0.2">
      <c r="A39" s="450" t="s">
        <v>457</v>
      </c>
      <c r="B39" s="450">
        <v>20</v>
      </c>
      <c r="C39" s="450">
        <v>30</v>
      </c>
      <c r="K39" s="432" t="s">
        <v>458</v>
      </c>
    </row>
    <row r="40" spans="1:11" x14ac:dyDescent="0.2">
      <c r="A40" s="450" t="s">
        <v>459</v>
      </c>
      <c r="B40" s="450">
        <v>10</v>
      </c>
      <c r="C40" s="450">
        <v>30</v>
      </c>
      <c r="K40" s="432" t="s">
        <v>460</v>
      </c>
    </row>
    <row r="41" spans="1:11" x14ac:dyDescent="0.2">
      <c r="A41" s="450" t="s">
        <v>461</v>
      </c>
      <c r="B41" s="450">
        <v>15</v>
      </c>
      <c r="C41" s="450">
        <v>30</v>
      </c>
      <c r="K41" s="432" t="s">
        <v>462</v>
      </c>
    </row>
    <row r="42" spans="1:11" x14ac:dyDescent="0.2">
      <c r="A42" s="450" t="s">
        <v>463</v>
      </c>
      <c r="B42" s="450">
        <v>15</v>
      </c>
      <c r="C42" s="450">
        <v>30</v>
      </c>
      <c r="K42" s="432" t="s">
        <v>464</v>
      </c>
    </row>
    <row r="43" spans="1:11" x14ac:dyDescent="0.2">
      <c r="A43" s="450" t="s">
        <v>465</v>
      </c>
      <c r="B43" s="450">
        <v>60</v>
      </c>
      <c r="C43" s="450">
        <v>60</v>
      </c>
      <c r="K43" s="432" t="s">
        <v>466</v>
      </c>
    </row>
    <row r="44" spans="1:11" x14ac:dyDescent="0.2">
      <c r="A44" s="450" t="s">
        <v>467</v>
      </c>
      <c r="B44" s="450">
        <v>15</v>
      </c>
      <c r="C44" s="450">
        <v>20</v>
      </c>
      <c r="K44" s="432" t="s">
        <v>468</v>
      </c>
    </row>
    <row r="45" spans="1:11" x14ac:dyDescent="0.2">
      <c r="A45" s="450" t="s">
        <v>469</v>
      </c>
      <c r="B45" s="450">
        <v>0</v>
      </c>
      <c r="C45" s="450">
        <v>0</v>
      </c>
      <c r="K45" s="432" t="s">
        <v>470</v>
      </c>
    </row>
    <row r="46" spans="1:11" x14ac:dyDescent="0.2">
      <c r="K46" s="432" t="s">
        <v>471</v>
      </c>
    </row>
    <row r="47" spans="1:11" x14ac:dyDescent="0.2">
      <c r="K47" s="432" t="s">
        <v>472</v>
      </c>
    </row>
    <row r="48" spans="1:11" x14ac:dyDescent="0.2">
      <c r="K48" s="432" t="s">
        <v>473</v>
      </c>
    </row>
    <row r="49" spans="11:11" x14ac:dyDescent="0.2">
      <c r="K49" s="432" t="s">
        <v>474</v>
      </c>
    </row>
    <row r="50" spans="11:11" x14ac:dyDescent="0.2">
      <c r="K50" s="432"/>
    </row>
    <row r="51" spans="11:11" x14ac:dyDescent="0.2">
      <c r="K51" s="566" t="s">
        <v>475</v>
      </c>
    </row>
    <row r="52" spans="11:11" x14ac:dyDescent="0.2">
      <c r="K52" s="432"/>
    </row>
    <row r="53" spans="11:11" x14ac:dyDescent="0.2">
      <c r="K53" s="432"/>
    </row>
    <row r="54" spans="11:11" x14ac:dyDescent="0.2">
      <c r="K54" s="432" t="s">
        <v>476</v>
      </c>
    </row>
    <row r="55" spans="11:11" x14ac:dyDescent="0.2">
      <c r="K55" s="432" t="s">
        <v>477</v>
      </c>
    </row>
    <row r="56" spans="11:11" x14ac:dyDescent="0.2">
      <c r="K56" s="432"/>
    </row>
    <row r="57" spans="11:11" x14ac:dyDescent="0.2">
      <c r="K57" s="432"/>
    </row>
    <row r="58" spans="11:11" x14ac:dyDescent="0.2">
      <c r="K58" s="432" t="s">
        <v>478</v>
      </c>
    </row>
    <row r="59" spans="11:11" x14ac:dyDescent="0.2">
      <c r="K59" s="432"/>
    </row>
    <row r="60" spans="11:11" x14ac:dyDescent="0.2">
      <c r="K60" s="432" t="s">
        <v>479</v>
      </c>
    </row>
    <row r="61" spans="11:11" x14ac:dyDescent="0.2">
      <c r="K61" s="432" t="s">
        <v>480</v>
      </c>
    </row>
    <row r="62" spans="11:11" x14ac:dyDescent="0.2">
      <c r="K62" s="432"/>
    </row>
    <row r="63" spans="11:11" x14ac:dyDescent="0.2">
      <c r="K63" s="432" t="s">
        <v>481</v>
      </c>
    </row>
    <row r="64" spans="11:11" x14ac:dyDescent="0.2">
      <c r="K64" s="432"/>
    </row>
    <row r="65" spans="11:11" x14ac:dyDescent="0.2">
      <c r="K65" s="432" t="s">
        <v>482</v>
      </c>
    </row>
    <row r="66" spans="11:11" x14ac:dyDescent="0.2">
      <c r="K66" s="432" t="s">
        <v>356</v>
      </c>
    </row>
  </sheetData>
  <sheetProtection algorithmName="SHA-512" hashValue="zVScyxUE6/kzngLx9fbVEvArT9QMHEq6gx/fdndMbkvPs4fqZnBXdY97wmShJ9AltWcx/hzFJkdphNDG/3AK8w==" saltValue="H17suRazt7GRrHfZ8Ah1Iw=="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E61"/>
  <sheetViews>
    <sheetView tabSelected="1" workbookViewId="0">
      <selection activeCell="A2" sqref="A2:B2"/>
    </sheetView>
  </sheetViews>
  <sheetFormatPr baseColWidth="10" defaultRowHeight="12.75" x14ac:dyDescent="0.2"/>
  <cols>
    <col min="1" max="1" width="55.7109375" customWidth="1"/>
    <col min="2" max="2" width="58.5703125" customWidth="1"/>
    <col min="3" max="3" width="12.5703125" customWidth="1"/>
    <col min="4" max="4" width="17" customWidth="1"/>
  </cols>
  <sheetData>
    <row r="1" spans="1:4" ht="15" x14ac:dyDescent="0.2">
      <c r="A1" s="2"/>
      <c r="B1" s="4"/>
      <c r="C1" s="2"/>
      <c r="D1" s="13"/>
    </row>
    <row r="2" spans="1:4" ht="18" customHeight="1" x14ac:dyDescent="0.25">
      <c r="A2" s="601" t="s">
        <v>200</v>
      </c>
      <c r="B2" s="602"/>
      <c r="C2" s="3"/>
      <c r="D2" s="232"/>
    </row>
    <row r="3" spans="1:4" ht="18" x14ac:dyDescent="0.25">
      <c r="A3" s="601"/>
      <c r="B3" s="601"/>
      <c r="C3" s="3"/>
      <c r="D3" s="232"/>
    </row>
    <row r="4" spans="1:4" ht="18" x14ac:dyDescent="0.25">
      <c r="A4" s="385" t="s">
        <v>201</v>
      </c>
      <c r="B4" s="4"/>
      <c r="C4" s="5"/>
      <c r="D4" s="13"/>
    </row>
    <row r="5" spans="1:4" ht="9.75" customHeight="1" x14ac:dyDescent="0.25">
      <c r="A5" s="6"/>
      <c r="B5" s="7"/>
      <c r="C5" s="2"/>
      <c r="D5" s="13"/>
    </row>
    <row r="6" spans="1:4" ht="15.75" x14ac:dyDescent="0.2">
      <c r="A6" s="17" t="s">
        <v>0</v>
      </c>
      <c r="B6" s="275"/>
      <c r="C6" s="14"/>
      <c r="D6" s="233"/>
    </row>
    <row r="7" spans="1:4" ht="15.75" x14ac:dyDescent="0.25">
      <c r="A7" s="18" t="s">
        <v>49</v>
      </c>
      <c r="B7" s="21"/>
      <c r="C7" s="16"/>
      <c r="D7" s="234"/>
    </row>
    <row r="8" spans="1:4" ht="31.5" x14ac:dyDescent="0.25">
      <c r="A8" s="19" t="s">
        <v>50</v>
      </c>
      <c r="B8" s="21"/>
      <c r="C8" s="16"/>
      <c r="D8" s="234"/>
    </row>
    <row r="9" spans="1:4" ht="15.75" x14ac:dyDescent="0.25">
      <c r="A9" s="19" t="s">
        <v>51</v>
      </c>
      <c r="B9" s="21"/>
      <c r="C9" s="16"/>
      <c r="D9" s="234"/>
    </row>
    <row r="10" spans="1:4" ht="15.75" x14ac:dyDescent="0.25">
      <c r="A10" s="20" t="s">
        <v>52</v>
      </c>
      <c r="B10" s="21"/>
      <c r="C10" s="16"/>
      <c r="D10" s="234"/>
    </row>
    <row r="11" spans="1:4" ht="47.25" x14ac:dyDescent="0.2">
      <c r="A11" s="246" t="s">
        <v>164</v>
      </c>
      <c r="B11" s="646">
        <v>2018</v>
      </c>
      <c r="C11" s="1"/>
      <c r="D11" s="12"/>
    </row>
    <row r="12" spans="1:4" ht="15.75" x14ac:dyDescent="0.2">
      <c r="A12" s="273" t="s">
        <v>199</v>
      </c>
      <c r="B12" s="22" t="s">
        <v>1</v>
      </c>
      <c r="C12" s="1"/>
      <c r="D12" s="12"/>
    </row>
    <row r="13" spans="1:4" ht="47.25" x14ac:dyDescent="0.2">
      <c r="A13" s="231" t="s">
        <v>149</v>
      </c>
      <c r="B13" s="22" t="s">
        <v>1</v>
      </c>
      <c r="C13" s="1"/>
      <c r="D13" s="12"/>
    </row>
    <row r="14" spans="1:4" ht="15.75" x14ac:dyDescent="0.2">
      <c r="A14" s="273" t="s">
        <v>189</v>
      </c>
      <c r="B14" s="22" t="s">
        <v>12</v>
      </c>
      <c r="C14" s="1"/>
      <c r="D14" s="12"/>
    </row>
    <row r="15" spans="1:4" ht="15.75" x14ac:dyDescent="0.2">
      <c r="A15" s="23" t="s">
        <v>115</v>
      </c>
      <c r="B15" s="363"/>
      <c r="C15" s="1"/>
      <c r="D15" s="12"/>
    </row>
    <row r="16" spans="1:4" ht="15.75" x14ac:dyDescent="0.2">
      <c r="A16" s="188"/>
      <c r="B16" s="189"/>
      <c r="C16" s="1"/>
      <c r="D16" s="12"/>
    </row>
    <row r="17" spans="1:5" ht="18" x14ac:dyDescent="0.25">
      <c r="A17" s="385"/>
      <c r="B17" s="2"/>
      <c r="C17" s="2"/>
      <c r="D17" s="385"/>
    </row>
    <row r="18" spans="1:5" ht="18" x14ac:dyDescent="0.25">
      <c r="A18" s="385" t="s">
        <v>222</v>
      </c>
      <c r="B18" s="2"/>
      <c r="C18" s="2"/>
      <c r="D18" s="385"/>
    </row>
    <row r="19" spans="1:5" ht="10.5" customHeight="1" x14ac:dyDescent="0.25">
      <c r="A19" s="385"/>
      <c r="B19" s="2"/>
      <c r="C19" s="2"/>
      <c r="D19" s="385"/>
    </row>
    <row r="20" spans="1:5" ht="15" x14ac:dyDescent="0.2">
      <c r="A20" s="406" t="s">
        <v>221</v>
      </c>
      <c r="B20" s="403"/>
      <c r="C20" s="404"/>
      <c r="D20" s="407">
        <f>Mengenabgleich!E16</f>
        <v>0</v>
      </c>
    </row>
    <row r="21" spans="1:5" ht="28.5" x14ac:dyDescent="0.2">
      <c r="A21" s="406" t="s">
        <v>215</v>
      </c>
      <c r="B21" s="403"/>
      <c r="C21" s="404"/>
      <c r="D21" s="407">
        <f>'Vorgelagerte Netzkosten'!F98</f>
        <v>0</v>
      </c>
    </row>
    <row r="22" spans="1:5" ht="15" x14ac:dyDescent="0.2">
      <c r="A22" s="408" t="s">
        <v>218</v>
      </c>
      <c r="B22" s="603"/>
      <c r="C22" s="603"/>
      <c r="D22" s="409">
        <f>Messstellenbetrieb_Messung!B11</f>
        <v>0</v>
      </c>
    </row>
    <row r="23" spans="1:5" ht="15" x14ac:dyDescent="0.2">
      <c r="A23" s="418" t="s">
        <v>219</v>
      </c>
      <c r="B23" s="402" t="s">
        <v>357</v>
      </c>
      <c r="C23" s="401"/>
      <c r="D23" s="411">
        <f>IF(B12="Vereinfachtes Verfahren",0,SUM(BKZ_NAKB!J27,BKZ_NAKB!L33:L61))</f>
        <v>0</v>
      </c>
    </row>
    <row r="24" spans="1:5" ht="15" x14ac:dyDescent="0.2">
      <c r="A24" s="412"/>
      <c r="B24" s="403" t="s">
        <v>217</v>
      </c>
      <c r="C24" s="404"/>
      <c r="D24" s="413"/>
      <c r="E24" s="541"/>
    </row>
    <row r="25" spans="1:5" ht="15" x14ac:dyDescent="0.2">
      <c r="A25" s="410" t="s">
        <v>220</v>
      </c>
      <c r="B25" s="402" t="s">
        <v>216</v>
      </c>
      <c r="C25" s="401"/>
      <c r="D25" s="411">
        <f>KKAuf!D18</f>
        <v>0</v>
      </c>
    </row>
    <row r="26" spans="1:5" ht="15" x14ac:dyDescent="0.2">
      <c r="A26" s="412"/>
      <c r="B26" s="403" t="s">
        <v>217</v>
      </c>
      <c r="C26" s="404"/>
      <c r="D26" s="413"/>
    </row>
    <row r="27" spans="1:5" ht="15.75" thickBot="1" x14ac:dyDescent="0.25">
      <c r="A27" s="414" t="s">
        <v>174</v>
      </c>
      <c r="B27" s="405"/>
      <c r="C27" s="405"/>
      <c r="D27" s="415">
        <f>Sonstiges!F15</f>
        <v>0</v>
      </c>
    </row>
    <row r="28" spans="1:5" ht="18" x14ac:dyDescent="0.25">
      <c r="A28" s="419" t="str">
        <f>"Jahressaldo der Einzeldifferenzen " &amp;  B11</f>
        <v>Jahressaldo der Einzeldifferenzen 2018</v>
      </c>
      <c r="B28" s="420"/>
      <c r="C28" s="420"/>
      <c r="D28" s="421">
        <f>D20+D21+D22-D23+D24+D25-D26+D27</f>
        <v>0</v>
      </c>
    </row>
    <row r="29" spans="1:5" ht="15.75" x14ac:dyDescent="0.2">
      <c r="A29" s="188"/>
      <c r="B29" s="1"/>
      <c r="C29" s="1"/>
      <c r="D29" s="12"/>
    </row>
    <row r="30" spans="1:5" ht="15.75" x14ac:dyDescent="0.2">
      <c r="A30" s="188"/>
      <c r="B30" s="189"/>
      <c r="C30" s="1"/>
      <c r="D30" s="12"/>
    </row>
    <row r="31" spans="1:5" ht="18" x14ac:dyDescent="0.25">
      <c r="A31" s="385" t="s">
        <v>223</v>
      </c>
      <c r="B31" s="2"/>
      <c r="C31" s="2"/>
      <c r="D31" s="13"/>
    </row>
    <row r="32" spans="1:5" ht="11.25" customHeight="1" x14ac:dyDescent="0.25">
      <c r="A32" s="385"/>
      <c r="B32" s="2"/>
      <c r="C32" s="2"/>
      <c r="D32" s="13"/>
    </row>
    <row r="33" spans="1:4" ht="75" x14ac:dyDescent="0.2">
      <c r="A33" s="387" t="s">
        <v>202</v>
      </c>
      <c r="B33" s="388" t="s">
        <v>203</v>
      </c>
      <c r="C33" s="389" t="s">
        <v>204</v>
      </c>
      <c r="D33" s="12"/>
    </row>
    <row r="34" spans="1:4" x14ac:dyDescent="0.2">
      <c r="A34" s="416" t="s">
        <v>496</v>
      </c>
      <c r="B34" s="417" t="s">
        <v>497</v>
      </c>
      <c r="C34" s="644">
        <v>2</v>
      </c>
      <c r="D34" s="13"/>
    </row>
    <row r="35" spans="1:4" x14ac:dyDescent="0.2">
      <c r="A35" s="416" t="s">
        <v>498</v>
      </c>
      <c r="B35" s="417" t="s">
        <v>499</v>
      </c>
      <c r="C35" s="644">
        <v>2.1</v>
      </c>
      <c r="D35" s="13"/>
    </row>
    <row r="36" spans="1:4" x14ac:dyDescent="0.2">
      <c r="A36" s="416"/>
      <c r="B36" s="645"/>
      <c r="C36" s="644"/>
      <c r="D36" s="13"/>
    </row>
    <row r="37" spans="1:4" x14ac:dyDescent="0.2">
      <c r="A37" s="416"/>
      <c r="B37" s="645"/>
      <c r="C37" s="644"/>
      <c r="D37" s="13"/>
    </row>
    <row r="38" spans="1:4" x14ac:dyDescent="0.2">
      <c r="A38" s="416"/>
      <c r="B38" s="645"/>
      <c r="C38" s="644"/>
      <c r="D38" s="13"/>
    </row>
    <row r="39" spans="1:4" x14ac:dyDescent="0.2">
      <c r="A39" s="416"/>
      <c r="B39" s="645"/>
      <c r="C39" s="644"/>
      <c r="D39" s="13"/>
    </row>
    <row r="40" spans="1:4" x14ac:dyDescent="0.2">
      <c r="A40" s="416"/>
      <c r="B40" s="645"/>
      <c r="C40" s="644"/>
      <c r="D40" s="13"/>
    </row>
    <row r="41" spans="1:4" x14ac:dyDescent="0.2">
      <c r="A41" s="416"/>
      <c r="B41" s="645"/>
      <c r="C41" s="644"/>
      <c r="D41" s="13"/>
    </row>
    <row r="42" spans="1:4" x14ac:dyDescent="0.2">
      <c r="A42" s="416"/>
      <c r="B42" s="645"/>
      <c r="C42" s="644"/>
      <c r="D42" s="13"/>
    </row>
    <row r="43" spans="1:4" x14ac:dyDescent="0.2">
      <c r="A43" s="416"/>
      <c r="B43" s="645"/>
      <c r="C43" s="644"/>
      <c r="D43" s="13"/>
    </row>
    <row r="44" spans="1:4" x14ac:dyDescent="0.2">
      <c r="A44" s="416"/>
      <c r="B44" s="645"/>
      <c r="C44" s="644"/>
      <c r="D44" s="13"/>
    </row>
    <row r="45" spans="1:4" ht="15" x14ac:dyDescent="0.2">
      <c r="A45" s="2"/>
      <c r="B45" s="4"/>
      <c r="C45" s="2"/>
      <c r="D45" s="13"/>
    </row>
    <row r="46" spans="1:4" ht="15" x14ac:dyDescent="0.2">
      <c r="A46" s="2"/>
      <c r="B46" s="4"/>
      <c r="C46" s="2"/>
      <c r="D46" s="13"/>
    </row>
    <row r="47" spans="1:4" ht="18" x14ac:dyDescent="0.25">
      <c r="A47" s="385" t="s">
        <v>224</v>
      </c>
      <c r="B47" s="4"/>
      <c r="C47" s="2"/>
      <c r="D47" s="13"/>
    </row>
    <row r="48" spans="1:4" ht="13.5" customHeight="1" x14ac:dyDescent="0.25">
      <c r="A48" s="385"/>
      <c r="B48" s="4"/>
      <c r="C48" s="2"/>
      <c r="D48" s="13"/>
    </row>
    <row r="49" spans="1:4" ht="14.25" x14ac:dyDescent="0.2">
      <c r="A49" s="390" t="s">
        <v>205</v>
      </c>
      <c r="B49" s="390"/>
      <c r="C49" s="391" t="s">
        <v>1</v>
      </c>
      <c r="D49" s="2"/>
    </row>
    <row r="50" spans="1:4" ht="35.25" customHeight="1" x14ac:dyDescent="0.2">
      <c r="A50" s="604" t="s">
        <v>206</v>
      </c>
      <c r="B50" s="605"/>
      <c r="C50" s="391" t="s">
        <v>1</v>
      </c>
      <c r="D50" s="2"/>
    </row>
    <row r="51" spans="1:4" ht="14.25" x14ac:dyDescent="0.2">
      <c r="A51" s="390"/>
      <c r="B51" s="390"/>
      <c r="C51" s="296"/>
      <c r="D51" s="2"/>
    </row>
    <row r="52" spans="1:4" ht="14.25" x14ac:dyDescent="0.2">
      <c r="A52" s="390" t="s">
        <v>207</v>
      </c>
      <c r="B52" s="390"/>
      <c r="C52" s="391" t="s">
        <v>1</v>
      </c>
      <c r="D52" s="2"/>
    </row>
    <row r="53" spans="1:4" ht="14.25" x14ac:dyDescent="0.2">
      <c r="A53" s="390" t="s">
        <v>208</v>
      </c>
      <c r="B53" s="390"/>
      <c r="C53" s="391" t="s">
        <v>1</v>
      </c>
      <c r="D53" s="2"/>
    </row>
    <row r="54" spans="1:4" ht="14.25" x14ac:dyDescent="0.2">
      <c r="A54" s="390"/>
      <c r="B54" s="390"/>
      <c r="C54" s="296"/>
      <c r="D54" s="2"/>
    </row>
    <row r="55" spans="1:4" ht="14.25" x14ac:dyDescent="0.2">
      <c r="A55" s="390" t="s">
        <v>209</v>
      </c>
      <c r="B55" s="390"/>
      <c r="C55" s="391" t="s">
        <v>1</v>
      </c>
      <c r="D55" s="2"/>
    </row>
    <row r="56" spans="1:4" ht="14.25" x14ac:dyDescent="0.2">
      <c r="A56" s="390" t="s">
        <v>210</v>
      </c>
      <c r="B56" s="390"/>
      <c r="C56" s="391" t="s">
        <v>1</v>
      </c>
      <c r="D56" s="2"/>
    </row>
    <row r="57" spans="1:4" ht="14.25" x14ac:dyDescent="0.2">
      <c r="A57" s="390"/>
      <c r="B57" s="390"/>
      <c r="C57" s="386"/>
      <c r="D57" s="2"/>
    </row>
    <row r="58" spans="1:4" ht="35.25" customHeight="1" x14ac:dyDescent="0.2">
      <c r="A58" s="604" t="s">
        <v>211</v>
      </c>
      <c r="B58" s="605"/>
      <c r="C58" s="391" t="s">
        <v>1</v>
      </c>
      <c r="D58" s="2"/>
    </row>
    <row r="59" spans="1:4" ht="15" x14ac:dyDescent="0.2">
      <c r="A59" s="2"/>
      <c r="B59" s="4"/>
      <c r="C59" s="2"/>
      <c r="D59" s="13"/>
    </row>
    <row r="60" spans="1:4" ht="15" x14ac:dyDescent="0.2">
      <c r="B60" s="4"/>
      <c r="C60" s="2"/>
      <c r="D60" s="13"/>
    </row>
    <row r="61" spans="1:4" x14ac:dyDescent="0.2">
      <c r="A61" s="594" t="s">
        <v>53</v>
      </c>
      <c r="B61" s="595" t="s">
        <v>490</v>
      </c>
      <c r="C61" s="8"/>
      <c r="D61" s="13"/>
    </row>
  </sheetData>
  <mergeCells count="5">
    <mergeCell ref="A2:B2"/>
    <mergeCell ref="A3:B3"/>
    <mergeCell ref="B22:C22"/>
    <mergeCell ref="A58:B58"/>
    <mergeCell ref="A50:B50"/>
  </mergeCells>
  <conditionalFormatting sqref="C34:C44">
    <cfRule type="expression" dxfId="10" priority="5">
      <formula>OR($A$14="Dienstleister",$A$14="Subverpächter")</formula>
    </cfRule>
  </conditionalFormatting>
  <conditionalFormatting sqref="C58">
    <cfRule type="expression" dxfId="9" priority="1">
      <formula>OR($A$14="Dienstleister",$A$14="Subverpächter")</formula>
    </cfRule>
  </conditionalFormatting>
  <conditionalFormatting sqref="B34:B44">
    <cfRule type="expression" dxfId="8" priority="6">
      <formula>OR($A$14="Dienstleister",$A$14="Subverpächter")</formula>
    </cfRule>
  </conditionalFormatting>
  <conditionalFormatting sqref="C49:C50">
    <cfRule type="expression" dxfId="7" priority="4">
      <formula>OR($A$14="Dienstleister",$A$14="Subverpächter")</formula>
    </cfRule>
  </conditionalFormatting>
  <conditionalFormatting sqref="C52:C53">
    <cfRule type="expression" dxfId="6" priority="3">
      <formula>OR($A$14="Dienstleister",$A$14="Subverpächter")</formula>
    </cfRule>
  </conditionalFormatting>
  <conditionalFormatting sqref="C55:C56">
    <cfRule type="expression" dxfId="5" priority="2">
      <formula>OR($A$14="Dienstleister",$A$14="Subverpächter")</formula>
    </cfRule>
  </conditionalFormatting>
  <dataValidations count="7">
    <dataValidation type="list" allowBlank="1" showInputMessage="1" showErrorMessage="1" sqref="C49:C50 C52:C53 C55:C56 C58">
      <formula1>"Ja,Nein,bitte wählen"</formula1>
    </dataValidation>
    <dataValidation allowBlank="1" showInputMessage="1" showErrorMessage="1" promptTitle="Firma des Verpächters" prompt="Geben Sie hier die Firma des Verpächters ein." sqref="B34:B35"/>
    <dataValidation allowBlank="1" showErrorMessage="1" sqref="A34:A44 B36:B44"/>
    <dataValidation type="list" allowBlank="1" showInputMessage="1" showErrorMessage="1" sqref="B12">
      <formula1>"bitte wählen, Vereinfachtes Verfahren, Regelverfahren"</formula1>
    </dataValidation>
    <dataValidation type="list" allowBlank="1" showInputMessage="1" showErrorMessage="1" sqref="B14">
      <formula1>"Kalenderjahr,Gaswirtschaftsjahr"</formula1>
    </dataValidation>
    <dataValidation type="list" allowBlank="1" showInputMessage="1" showErrorMessage="1" sqref="B13">
      <formula1>"bitte wählen,Ja,Nein"</formula1>
    </dataValidation>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5-3/123 ist die Nummer 123, die Netzbetreibern." sqref="B7">
      <formula1>1</formula1>
      <formula2>250</formula2>
    </dataValidation>
  </dataValidations>
  <pageMargins left="0.43307086614173229" right="0.39370078740157483" top="0.43307086614173229" bottom="0.43307086614173229" header="0.31496062992125984" footer="0.31496062992125984"/>
  <pageSetup paperSize="9" scale="45" orientation="portrait" r:id="rId1"/>
  <headerFooter>
    <oddFooter>&amp;L&amp;D&amp;R&amp;A_&amp;F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13"/>
    <pageSetUpPr fitToPage="1"/>
  </sheetPr>
  <dimension ref="A1:F25"/>
  <sheetViews>
    <sheetView zoomScaleNormal="100" zoomScaleSheetLayoutView="100" workbookViewId="0">
      <selection activeCell="C7" sqref="C7"/>
    </sheetView>
  </sheetViews>
  <sheetFormatPr baseColWidth="10" defaultColWidth="11.42578125" defaultRowHeight="15" x14ac:dyDescent="0.2"/>
  <cols>
    <col min="1" max="1" width="10.7109375" style="26" customWidth="1"/>
    <col min="2" max="2" width="120.7109375" style="26" customWidth="1"/>
    <col min="3" max="3" width="30.7109375" style="26" customWidth="1"/>
    <col min="4" max="4" width="16.5703125" style="26" customWidth="1"/>
    <col min="5" max="16384" width="11.42578125" style="26"/>
  </cols>
  <sheetData>
    <row r="1" spans="1:6" ht="18" x14ac:dyDescent="0.25">
      <c r="A1" s="24" t="str">
        <f>"I. Jahresabschlusswerte " &amp; 'Allgemeines+Zusammenfassung'!B11 &amp;" gemäß Tätigkeitsabschluss nach § 6b EnWG"</f>
        <v>I. Jahresabschlusswerte 2018 gemäß Tätigkeitsabschluss nach § 6b EnWG</v>
      </c>
    </row>
    <row r="3" spans="1:6" ht="15.75" x14ac:dyDescent="0.25">
      <c r="A3" s="25" t="s">
        <v>12</v>
      </c>
      <c r="C3" s="27">
        <f>'Allgemeines+Zusammenfassung'!B11</f>
        <v>2018</v>
      </c>
    </row>
    <row r="4" spans="1:6" ht="15.75" x14ac:dyDescent="0.25">
      <c r="C4" s="27"/>
    </row>
    <row r="5" spans="1:6" ht="15.75" x14ac:dyDescent="0.2">
      <c r="A5" s="305" t="s">
        <v>2</v>
      </c>
      <c r="B5" s="28" t="s">
        <v>173</v>
      </c>
      <c r="C5" s="364">
        <f>C6+C15+C16</f>
        <v>0</v>
      </c>
    </row>
    <row r="6" spans="1:6" ht="15.75" x14ac:dyDescent="0.2">
      <c r="A6" s="306" t="s">
        <v>193</v>
      </c>
      <c r="B6" s="29" t="s">
        <v>54</v>
      </c>
      <c r="C6" s="364">
        <f>C7+C8+C9+C12</f>
        <v>0</v>
      </c>
    </row>
    <row r="7" spans="1:6" ht="15.75" x14ac:dyDescent="0.2">
      <c r="A7" s="306" t="s">
        <v>177</v>
      </c>
      <c r="B7" s="29" t="str">
        <f>CONCATENATE("   davon aus dem Kalenderjahr ",'Allgemeines+Zusammenfassung'!$B$11)</f>
        <v xml:space="preserve">   davon aus dem Kalenderjahr 2018</v>
      </c>
      <c r="C7" s="365"/>
    </row>
    <row r="8" spans="1:6" ht="15.75" x14ac:dyDescent="0.2">
      <c r="A8" s="306" t="s">
        <v>178</v>
      </c>
      <c r="B8" s="29" t="s">
        <v>185</v>
      </c>
      <c r="C8" s="365"/>
      <c r="F8" s="291"/>
    </row>
    <row r="9" spans="1:6" ht="15.75" x14ac:dyDescent="0.2">
      <c r="A9" s="306" t="s">
        <v>194</v>
      </c>
      <c r="B9" s="29" t="s">
        <v>186</v>
      </c>
      <c r="C9" s="364">
        <f>C10+C11</f>
        <v>0</v>
      </c>
    </row>
    <row r="10" spans="1:6" ht="15.75" x14ac:dyDescent="0.2">
      <c r="A10" s="306" t="s">
        <v>179</v>
      </c>
      <c r="B10" s="29" t="str">
        <f>CONCATENATE("   davon aus dem Kalenderjahr ",'Allgemeines+Zusammenfassung'!$B$11)</f>
        <v xml:space="preserve">   davon aus dem Kalenderjahr 2018</v>
      </c>
      <c r="C10" s="365"/>
    </row>
    <row r="11" spans="1:6" ht="15.75" x14ac:dyDescent="0.2">
      <c r="A11" s="306" t="s">
        <v>180</v>
      </c>
      <c r="B11" s="29" t="s">
        <v>185</v>
      </c>
      <c r="C11" s="365"/>
    </row>
    <row r="12" spans="1:6" ht="15.75" x14ac:dyDescent="0.2">
      <c r="A12" s="306" t="s">
        <v>195</v>
      </c>
      <c r="B12" s="29" t="s">
        <v>192</v>
      </c>
      <c r="C12" s="364">
        <f>C13+C14</f>
        <v>0</v>
      </c>
    </row>
    <row r="13" spans="1:6" ht="15.75" x14ac:dyDescent="0.2">
      <c r="A13" s="306" t="s">
        <v>181</v>
      </c>
      <c r="B13" s="29" t="str">
        <f>CONCATENATE("   davon aus dem Kalenderjahr ",'Allgemeines+Zusammenfassung'!$B$11)</f>
        <v xml:space="preserve">   davon aus dem Kalenderjahr 2018</v>
      </c>
      <c r="C13" s="365"/>
    </row>
    <row r="14" spans="1:6" ht="15.75" x14ac:dyDescent="0.2">
      <c r="A14" s="306" t="s">
        <v>182</v>
      </c>
      <c r="B14" s="29" t="s">
        <v>185</v>
      </c>
      <c r="C14" s="365"/>
    </row>
    <row r="15" spans="1:6" ht="15.75" x14ac:dyDescent="0.2">
      <c r="A15" s="306" t="s">
        <v>196</v>
      </c>
      <c r="B15" s="284" t="s">
        <v>55</v>
      </c>
      <c r="C15" s="365"/>
    </row>
    <row r="16" spans="1:6" ht="15.75" x14ac:dyDescent="0.2">
      <c r="A16" s="306" t="s">
        <v>197</v>
      </c>
      <c r="B16" s="284" t="s">
        <v>174</v>
      </c>
      <c r="C16" s="365"/>
      <c r="D16" s="592" t="str">
        <f>IFERROR(C16/C6,"-")</f>
        <v>-</v>
      </c>
    </row>
    <row r="17" spans="1:4" ht="15.75" x14ac:dyDescent="0.2">
      <c r="A17" s="302"/>
      <c r="B17" s="303"/>
      <c r="C17" s="304"/>
    </row>
    <row r="18" spans="1:4" ht="15.75" x14ac:dyDescent="0.25">
      <c r="A18" s="285"/>
      <c r="C18" s="286"/>
    </row>
    <row r="19" spans="1:4" ht="30" customHeight="1" x14ac:dyDescent="0.2">
      <c r="A19" s="606" t="s">
        <v>176</v>
      </c>
      <c r="B19" s="607"/>
      <c r="C19" s="287" t="s">
        <v>1</v>
      </c>
    </row>
    <row r="20" spans="1:4" ht="15" customHeight="1" x14ac:dyDescent="0.2">
      <c r="A20" s="290"/>
      <c r="B20" s="290"/>
    </row>
    <row r="21" spans="1:4" ht="30" customHeight="1" x14ac:dyDescent="0.2">
      <c r="A21" s="606" t="s">
        <v>184</v>
      </c>
      <c r="B21" s="607"/>
      <c r="C21" s="287" t="s">
        <v>1</v>
      </c>
    </row>
    <row r="23" spans="1:4" ht="30" customHeight="1" x14ac:dyDescent="0.2">
      <c r="A23" s="606" t="s">
        <v>175</v>
      </c>
      <c r="B23" s="607"/>
      <c r="C23" s="288" t="str">
        <f>IF(D16&gt;1%,"Ja","Nein")</f>
        <v>Ja</v>
      </c>
      <c r="D23" s="593" t="str">
        <f>IF(C23="Ja","bitte erläutern","")</f>
        <v>bitte erläutern</v>
      </c>
    </row>
    <row r="24" spans="1:4" ht="15" customHeight="1" x14ac:dyDescent="0.2">
      <c r="A24" s="290"/>
      <c r="B24" s="290"/>
    </row>
    <row r="25" spans="1:4" ht="30" customHeight="1" x14ac:dyDescent="0.2">
      <c r="A25" s="606" t="s">
        <v>183</v>
      </c>
      <c r="B25" s="607"/>
      <c r="C25" s="287" t="s">
        <v>1</v>
      </c>
    </row>
  </sheetData>
  <mergeCells count="4">
    <mergeCell ref="A21:B21"/>
    <mergeCell ref="A25:B25"/>
    <mergeCell ref="A23:B23"/>
    <mergeCell ref="A19:B19"/>
  </mergeCells>
  <phoneticPr fontId="18" type="noConversion"/>
  <conditionalFormatting sqref="C23">
    <cfRule type="containsText" dxfId="4" priority="2" operator="containsText" text="Bitter erläutern!">
      <formula>NOT(ISERROR(SEARCH("Bitter erläutern!",C23)))</formula>
    </cfRule>
    <cfRule type="containsText" dxfId="3" priority="3" operator="containsText" text="Bitte erläutern!">
      <formula>NOT(ISERROR(SEARCH("Bitte erläutern!",C23)))</formula>
    </cfRule>
  </conditionalFormatting>
  <conditionalFormatting sqref="D23">
    <cfRule type="containsText" dxfId="2" priority="1" operator="containsText" text="bitte erläutern">
      <formula>NOT(ISERROR(SEARCH("bitte erläutern",D23)))</formula>
    </cfRule>
  </conditionalFormatting>
  <dataValidations count="1">
    <dataValidation type="list" allowBlank="1" showInputMessage="1" showErrorMessage="1" sqref="C25 C19 C21">
      <formula1>"bitte wählen,Ja,Nein"</formula1>
    </dataValidation>
  </dataValidations>
  <pageMargins left="0.45" right="0.17" top="0.61" bottom="0.78740157480314965" header="0.39370078740157483" footer="0.39370078740157483"/>
  <pageSetup paperSize="9" scale="55" orientation="portrait" r:id="rId1"/>
  <headerFooter alignWithMargins="0">
    <oddFooter>&amp;L&amp;8&amp;D&amp;R&amp;8&amp;A -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0"/>
    <pageSetUpPr fitToPage="1"/>
  </sheetPr>
  <dimension ref="A1:AU283"/>
  <sheetViews>
    <sheetView topLeftCell="A52" zoomScale="59" zoomScaleNormal="59" zoomScaleSheetLayoutView="70" workbookViewId="0">
      <selection activeCell="A26" sqref="A26"/>
    </sheetView>
  </sheetViews>
  <sheetFormatPr baseColWidth="10" defaultColWidth="11.42578125" defaultRowHeight="15" outlineLevelCol="1" x14ac:dyDescent="0.2"/>
  <cols>
    <col min="1" max="2" width="29.28515625" style="32" customWidth="1"/>
    <col min="3" max="3" width="29.28515625" style="9" hidden="1" customWidth="1" outlineLevel="1"/>
    <col min="4" max="4" width="29.28515625" style="32" customWidth="1" collapsed="1"/>
    <col min="5" max="7" width="29.28515625" style="32" customWidth="1"/>
    <col min="8" max="8" width="29.28515625" style="32" customWidth="1" outlineLevel="1"/>
    <col min="9" max="9" width="29.28515625" style="31" customWidth="1" outlineLevel="1"/>
    <col min="10" max="10" width="29.28515625" style="31" customWidth="1"/>
    <col min="11" max="14" width="29.28515625" style="31" customWidth="1" outlineLevel="1"/>
    <col min="15" max="41" width="11.42578125" style="31"/>
    <col min="42" max="16384" width="11.42578125" style="32"/>
  </cols>
  <sheetData>
    <row r="1" spans="1:9" ht="18" x14ac:dyDescent="0.25">
      <c r="A1" s="240" t="str">
        <f>"II. Zulässige Erlöse nach § 4 ARegV i.V.m. der Verprobungsrechnung nach § 20 Abs. 2 GasNEV (Plan) im Jahr " &amp;  'Allgemeines+Zusammenfassung'!B11</f>
        <v>II. Zulässige Erlöse nach § 4 ARegV i.V.m. der Verprobungsrechnung nach § 20 Abs. 2 GasNEV (Plan) im Jahr 2018</v>
      </c>
      <c r="B1" s="31"/>
      <c r="D1" s="31"/>
      <c r="E1" s="31"/>
      <c r="F1" s="31"/>
      <c r="G1" s="31"/>
      <c r="H1" s="31"/>
    </row>
    <row r="2" spans="1:9" x14ac:dyDescent="0.2">
      <c r="A2" s="31"/>
      <c r="B2" s="31"/>
      <c r="D2" s="31"/>
      <c r="E2" s="31"/>
      <c r="F2" s="31"/>
      <c r="G2" s="31"/>
      <c r="H2" s="31"/>
    </row>
    <row r="3" spans="1:9" s="9" customFormat="1" ht="35.450000000000003" customHeight="1" x14ac:dyDescent="0.2">
      <c r="A3" s="608" t="s">
        <v>162</v>
      </c>
      <c r="B3" s="608"/>
      <c r="C3" s="608"/>
      <c r="D3" s="608"/>
      <c r="E3" s="608"/>
      <c r="F3" s="608"/>
      <c r="G3" s="608"/>
      <c r="H3" s="608"/>
      <c r="I3" s="608"/>
    </row>
    <row r="4" spans="1:9" s="9" customFormat="1" x14ac:dyDescent="0.2">
      <c r="A4" s="30"/>
      <c r="B4" s="30"/>
      <c r="C4" s="30"/>
      <c r="D4" s="30"/>
      <c r="E4" s="30"/>
      <c r="F4" s="30"/>
      <c r="G4" s="30"/>
      <c r="H4" s="30"/>
      <c r="I4" s="30"/>
    </row>
    <row r="5" spans="1:9" x14ac:dyDescent="0.2">
      <c r="A5" s="30"/>
      <c r="B5" s="30"/>
      <c r="C5" s="30"/>
      <c r="D5" s="30"/>
      <c r="E5" s="30"/>
      <c r="F5" s="30"/>
      <c r="G5" s="30"/>
      <c r="H5" s="30"/>
      <c r="I5" s="30"/>
    </row>
    <row r="6" spans="1:9" ht="15.75" x14ac:dyDescent="0.2">
      <c r="A6" s="10" t="s">
        <v>100</v>
      </c>
      <c r="B6" s="30"/>
      <c r="C6" s="30"/>
      <c r="D6" s="30"/>
      <c r="E6" s="30"/>
      <c r="F6" s="30"/>
      <c r="G6" s="30"/>
      <c r="H6" s="30"/>
      <c r="I6" s="33"/>
    </row>
    <row r="7" spans="1:9" ht="15.75" x14ac:dyDescent="0.2">
      <c r="A7" s="10"/>
      <c r="B7" s="30"/>
      <c r="C7" s="30"/>
      <c r="D7" s="30"/>
      <c r="E7" s="30"/>
      <c r="F7" s="30"/>
      <c r="G7" s="30"/>
      <c r="H7" s="30"/>
      <c r="I7" s="33"/>
    </row>
    <row r="8" spans="1:9" ht="15.75" x14ac:dyDescent="0.25">
      <c r="A8" s="611" t="s">
        <v>56</v>
      </c>
      <c r="B8" s="34" t="s">
        <v>13</v>
      </c>
      <c r="C8" s="35"/>
      <c r="D8" s="34" t="s">
        <v>13</v>
      </c>
      <c r="E8" s="611" t="s">
        <v>31</v>
      </c>
      <c r="F8" s="36" t="s">
        <v>57</v>
      </c>
      <c r="G8" s="37"/>
      <c r="H8" s="37"/>
      <c r="I8" s="36" t="s">
        <v>58</v>
      </c>
    </row>
    <row r="9" spans="1:9" ht="15.75" x14ac:dyDescent="0.2">
      <c r="A9" s="612"/>
      <c r="B9" s="38" t="s">
        <v>15</v>
      </c>
      <c r="C9" s="39"/>
      <c r="D9" s="38" t="s">
        <v>16</v>
      </c>
      <c r="E9" s="612"/>
      <c r="F9" s="40" t="s">
        <v>59</v>
      </c>
      <c r="G9" s="35"/>
      <c r="H9" s="35"/>
      <c r="I9" s="40" t="s">
        <v>59</v>
      </c>
    </row>
    <row r="10" spans="1:9" ht="15.75" x14ac:dyDescent="0.2">
      <c r="A10" s="41" t="s">
        <v>32</v>
      </c>
      <c r="B10" s="42" t="s">
        <v>17</v>
      </c>
      <c r="C10" s="39"/>
      <c r="D10" s="42" t="s">
        <v>17</v>
      </c>
      <c r="E10" s="43" t="s">
        <v>35</v>
      </c>
      <c r="F10" s="42" t="s">
        <v>17</v>
      </c>
      <c r="G10" s="39"/>
      <c r="H10" s="39"/>
      <c r="I10" s="42" t="s">
        <v>18</v>
      </c>
    </row>
    <row r="11" spans="1:9" ht="15" customHeight="1" x14ac:dyDescent="0.2">
      <c r="A11" s="44"/>
      <c r="B11" s="376"/>
      <c r="C11" s="377"/>
      <c r="D11" s="376"/>
      <c r="E11" s="45"/>
      <c r="F11" s="376"/>
      <c r="G11" s="46"/>
      <c r="H11" s="46"/>
      <c r="I11" s="47"/>
    </row>
    <row r="12" spans="1:9" x14ac:dyDescent="0.2">
      <c r="A12" s="48"/>
      <c r="B12" s="378"/>
      <c r="C12" s="377"/>
      <c r="D12" s="378"/>
      <c r="E12" s="49"/>
      <c r="F12" s="378"/>
      <c r="G12" s="46"/>
      <c r="H12" s="46"/>
      <c r="I12" s="47"/>
    </row>
    <row r="13" spans="1:9" x14ac:dyDescent="0.2">
      <c r="A13" s="48"/>
      <c r="B13" s="378"/>
      <c r="C13" s="377"/>
      <c r="D13" s="378"/>
      <c r="E13" s="49"/>
      <c r="F13" s="378"/>
      <c r="G13" s="46"/>
      <c r="H13" s="46"/>
      <c r="I13" s="47"/>
    </row>
    <row r="14" spans="1:9" x14ac:dyDescent="0.2">
      <c r="A14" s="48"/>
      <c r="B14" s="378"/>
      <c r="C14" s="377"/>
      <c r="D14" s="378"/>
      <c r="E14" s="49"/>
      <c r="F14" s="378"/>
      <c r="G14" s="46"/>
      <c r="H14" s="46"/>
      <c r="I14" s="47"/>
    </row>
    <row r="15" spans="1:9" x14ac:dyDescent="0.2">
      <c r="A15" s="48"/>
      <c r="B15" s="378"/>
      <c r="C15" s="377"/>
      <c r="D15" s="378"/>
      <c r="E15" s="49"/>
      <c r="F15" s="378"/>
      <c r="G15" s="46"/>
      <c r="H15" s="46"/>
      <c r="I15" s="47"/>
    </row>
    <row r="16" spans="1:9" x14ac:dyDescent="0.2">
      <c r="A16" s="48"/>
      <c r="B16" s="378"/>
      <c r="C16" s="377"/>
      <c r="D16" s="378"/>
      <c r="E16" s="49"/>
      <c r="F16" s="378"/>
      <c r="G16" s="46"/>
      <c r="H16" s="46"/>
      <c r="I16" s="47"/>
    </row>
    <row r="17" spans="1:9" x14ac:dyDescent="0.2">
      <c r="A17" s="48"/>
      <c r="B17" s="378"/>
      <c r="C17" s="377"/>
      <c r="D17" s="378"/>
      <c r="E17" s="49"/>
      <c r="F17" s="378"/>
      <c r="G17" s="46"/>
      <c r="H17" s="46"/>
      <c r="I17" s="47"/>
    </row>
    <row r="18" spans="1:9" x14ac:dyDescent="0.2">
      <c r="A18" s="48"/>
      <c r="B18" s="378"/>
      <c r="C18" s="377"/>
      <c r="D18" s="378"/>
      <c r="E18" s="49"/>
      <c r="F18" s="378"/>
      <c r="G18" s="46"/>
      <c r="H18" s="46"/>
      <c r="I18" s="47"/>
    </row>
    <row r="19" spans="1:9" x14ac:dyDescent="0.2">
      <c r="A19" s="48"/>
      <c r="B19" s="378"/>
      <c r="C19" s="377"/>
      <c r="D19" s="378"/>
      <c r="E19" s="49"/>
      <c r="F19" s="378"/>
      <c r="G19" s="46"/>
      <c r="H19" s="46"/>
      <c r="I19" s="47"/>
    </row>
    <row r="20" spans="1:9" x14ac:dyDescent="0.2">
      <c r="A20" s="48" t="s">
        <v>19</v>
      </c>
      <c r="B20" s="378"/>
      <c r="C20" s="377"/>
      <c r="D20" s="378"/>
      <c r="E20" s="49"/>
      <c r="F20" s="378"/>
      <c r="G20" s="46"/>
      <c r="H20" s="46"/>
      <c r="I20" s="47"/>
    </row>
    <row r="21" spans="1:9" x14ac:dyDescent="0.2">
      <c r="A21" s="30"/>
      <c r="B21" s="50"/>
      <c r="C21" s="50"/>
      <c r="D21" s="30"/>
      <c r="E21" s="30"/>
      <c r="F21" s="30"/>
      <c r="G21" s="30"/>
      <c r="H21" s="30"/>
      <c r="I21" s="30"/>
    </row>
    <row r="22" spans="1:9" x14ac:dyDescent="0.2">
      <c r="A22" s="30"/>
      <c r="B22" s="50"/>
      <c r="C22" s="50"/>
      <c r="D22" s="30"/>
      <c r="E22" s="30"/>
      <c r="F22" s="30"/>
      <c r="G22" s="30"/>
      <c r="H22" s="30"/>
      <c r="I22" s="30"/>
    </row>
    <row r="23" spans="1:9" ht="15.75" x14ac:dyDescent="0.2">
      <c r="A23" s="10" t="s">
        <v>101</v>
      </c>
      <c r="B23" s="50"/>
      <c r="C23" s="50"/>
      <c r="D23" s="30"/>
      <c r="E23" s="30"/>
      <c r="F23" s="30"/>
      <c r="G23" s="30"/>
      <c r="H23" s="30"/>
      <c r="I23" s="30"/>
    </row>
    <row r="24" spans="1:9" ht="15.75" x14ac:dyDescent="0.2">
      <c r="A24" s="10"/>
      <c r="B24" s="50"/>
      <c r="C24" s="50"/>
      <c r="D24" s="30"/>
      <c r="E24" s="30"/>
      <c r="F24" s="30"/>
      <c r="G24" s="30"/>
      <c r="H24" s="30"/>
      <c r="I24" s="30"/>
    </row>
    <row r="25" spans="1:9" ht="15.75" x14ac:dyDescent="0.2">
      <c r="A25" s="10" t="s">
        <v>102</v>
      </c>
      <c r="B25" s="30"/>
      <c r="C25" s="30"/>
      <c r="D25" s="30"/>
      <c r="E25" s="30"/>
      <c r="F25" s="30"/>
      <c r="G25" s="30"/>
      <c r="H25" s="30"/>
      <c r="I25" s="33"/>
    </row>
    <row r="26" spans="1:9" x14ac:dyDescent="0.2">
      <c r="A26" s="51" t="s">
        <v>60</v>
      </c>
      <c r="B26" s="30"/>
      <c r="C26" s="30"/>
      <c r="D26" s="30"/>
      <c r="E26" s="30"/>
      <c r="F26" s="30"/>
      <c r="G26" s="30"/>
      <c r="H26" s="30"/>
      <c r="I26" s="33"/>
    </row>
    <row r="27" spans="1:9" x14ac:dyDescent="0.2">
      <c r="A27" s="51"/>
      <c r="B27" s="30"/>
      <c r="C27" s="30"/>
      <c r="D27" s="30"/>
      <c r="E27" s="30"/>
      <c r="F27" s="30"/>
      <c r="G27" s="30"/>
      <c r="H27" s="30"/>
      <c r="I27" s="33"/>
    </row>
    <row r="28" spans="1:9" ht="15.75" x14ac:dyDescent="0.25">
      <c r="A28" s="611" t="s">
        <v>56</v>
      </c>
      <c r="B28" s="34" t="s">
        <v>13</v>
      </c>
      <c r="C28" s="35"/>
      <c r="D28" s="34" t="s">
        <v>13</v>
      </c>
      <c r="E28" s="611" t="s">
        <v>14</v>
      </c>
      <c r="F28" s="36" t="s">
        <v>61</v>
      </c>
      <c r="G28" s="37"/>
      <c r="H28" s="37"/>
      <c r="I28" s="36" t="s">
        <v>58</v>
      </c>
    </row>
    <row r="29" spans="1:9" ht="15.75" x14ac:dyDescent="0.2">
      <c r="A29" s="612"/>
      <c r="B29" s="38" t="s">
        <v>15</v>
      </c>
      <c r="C29" s="39"/>
      <c r="D29" s="38" t="s">
        <v>16</v>
      </c>
      <c r="E29" s="612"/>
      <c r="F29" s="40" t="s">
        <v>59</v>
      </c>
      <c r="G29" s="35"/>
      <c r="H29" s="35"/>
      <c r="I29" s="40" t="s">
        <v>59</v>
      </c>
    </row>
    <row r="30" spans="1:9" ht="15.75" x14ac:dyDescent="0.2">
      <c r="A30" s="41" t="s">
        <v>32</v>
      </c>
      <c r="B30" s="42" t="s">
        <v>17</v>
      </c>
      <c r="C30" s="39"/>
      <c r="D30" s="42" t="s">
        <v>17</v>
      </c>
      <c r="E30" s="43" t="s">
        <v>35</v>
      </c>
      <c r="F30" s="42" t="s">
        <v>17</v>
      </c>
      <c r="G30" s="39"/>
      <c r="H30" s="39"/>
      <c r="I30" s="42" t="s">
        <v>18</v>
      </c>
    </row>
    <row r="31" spans="1:9" x14ac:dyDescent="0.2">
      <c r="A31" s="52"/>
      <c r="B31" s="376"/>
      <c r="C31" s="377">
        <f>IF(B31="",999999999999,B31)</f>
        <v>999999999999</v>
      </c>
      <c r="D31" s="376"/>
      <c r="E31" s="49"/>
      <c r="F31" s="378"/>
      <c r="G31" s="46"/>
      <c r="H31" s="46"/>
      <c r="I31" s="53"/>
    </row>
    <row r="32" spans="1:9" x14ac:dyDescent="0.2">
      <c r="A32" s="52"/>
      <c r="B32" s="378"/>
      <c r="C32" s="377">
        <f t="shared" ref="C32:C50" si="0">IF(B32="",999999999999,B32)</f>
        <v>999999999999</v>
      </c>
      <c r="D32" s="378"/>
      <c r="E32" s="49"/>
      <c r="F32" s="378"/>
      <c r="G32" s="46"/>
      <c r="H32" s="46"/>
      <c r="I32" s="53"/>
    </row>
    <row r="33" spans="1:9" x14ac:dyDescent="0.2">
      <c r="A33" s="52"/>
      <c r="B33" s="378"/>
      <c r="C33" s="377">
        <f t="shared" si="0"/>
        <v>999999999999</v>
      </c>
      <c r="D33" s="378"/>
      <c r="E33" s="49"/>
      <c r="F33" s="378"/>
      <c r="G33" s="46"/>
      <c r="H33" s="46"/>
      <c r="I33" s="53"/>
    </row>
    <row r="34" spans="1:9" x14ac:dyDescent="0.2">
      <c r="A34" s="52"/>
      <c r="B34" s="378"/>
      <c r="C34" s="377">
        <f t="shared" si="0"/>
        <v>999999999999</v>
      </c>
      <c r="D34" s="378"/>
      <c r="E34" s="49"/>
      <c r="F34" s="378"/>
      <c r="G34" s="46"/>
      <c r="H34" s="46"/>
      <c r="I34" s="53"/>
    </row>
    <row r="35" spans="1:9" x14ac:dyDescent="0.2">
      <c r="A35" s="52"/>
      <c r="B35" s="378"/>
      <c r="C35" s="377">
        <f t="shared" si="0"/>
        <v>999999999999</v>
      </c>
      <c r="D35" s="378"/>
      <c r="E35" s="49"/>
      <c r="F35" s="378"/>
      <c r="G35" s="46"/>
      <c r="H35" s="46"/>
      <c r="I35" s="53"/>
    </row>
    <row r="36" spans="1:9" x14ac:dyDescent="0.2">
      <c r="A36" s="52"/>
      <c r="B36" s="378"/>
      <c r="C36" s="377">
        <f t="shared" si="0"/>
        <v>999999999999</v>
      </c>
      <c r="D36" s="378"/>
      <c r="E36" s="49"/>
      <c r="F36" s="378"/>
      <c r="G36" s="46"/>
      <c r="H36" s="46"/>
      <c r="I36" s="53"/>
    </row>
    <row r="37" spans="1:9" x14ac:dyDescent="0.2">
      <c r="A37" s="52"/>
      <c r="B37" s="378"/>
      <c r="C37" s="377">
        <f t="shared" si="0"/>
        <v>999999999999</v>
      </c>
      <c r="D37" s="378"/>
      <c r="E37" s="49"/>
      <c r="F37" s="378"/>
      <c r="G37" s="46"/>
      <c r="H37" s="46"/>
      <c r="I37" s="53"/>
    </row>
    <row r="38" spans="1:9" x14ac:dyDescent="0.2">
      <c r="A38" s="52"/>
      <c r="B38" s="378"/>
      <c r="C38" s="377">
        <f t="shared" si="0"/>
        <v>999999999999</v>
      </c>
      <c r="D38" s="378"/>
      <c r="E38" s="49"/>
      <c r="F38" s="378"/>
      <c r="G38" s="46"/>
      <c r="H38" s="46"/>
      <c r="I38" s="53"/>
    </row>
    <row r="39" spans="1:9" x14ac:dyDescent="0.2">
      <c r="A39" s="52"/>
      <c r="B39" s="378"/>
      <c r="C39" s="377">
        <f t="shared" si="0"/>
        <v>999999999999</v>
      </c>
      <c r="D39" s="378"/>
      <c r="E39" s="49"/>
      <c r="F39" s="378"/>
      <c r="G39" s="46"/>
      <c r="H39" s="46"/>
      <c r="I39" s="53"/>
    </row>
    <row r="40" spans="1:9" x14ac:dyDescent="0.2">
      <c r="A40" s="52"/>
      <c r="B40" s="378"/>
      <c r="C40" s="377">
        <f t="shared" si="0"/>
        <v>999999999999</v>
      </c>
      <c r="D40" s="378"/>
      <c r="E40" s="49"/>
      <c r="F40" s="378"/>
      <c r="G40" s="46"/>
      <c r="H40" s="46"/>
      <c r="I40" s="53"/>
    </row>
    <row r="41" spans="1:9" x14ac:dyDescent="0.2">
      <c r="A41" s="52"/>
      <c r="B41" s="378"/>
      <c r="C41" s="377">
        <f t="shared" si="0"/>
        <v>999999999999</v>
      </c>
      <c r="D41" s="378"/>
      <c r="E41" s="49"/>
      <c r="F41" s="378"/>
      <c r="G41" s="46"/>
      <c r="H41" s="46"/>
      <c r="I41" s="53"/>
    </row>
    <row r="42" spans="1:9" x14ac:dyDescent="0.2">
      <c r="A42" s="52"/>
      <c r="B42" s="378"/>
      <c r="C42" s="377">
        <f t="shared" si="0"/>
        <v>999999999999</v>
      </c>
      <c r="D42" s="378"/>
      <c r="E42" s="49"/>
      <c r="F42" s="378"/>
      <c r="G42" s="46"/>
      <c r="H42" s="46"/>
      <c r="I42" s="53"/>
    </row>
    <row r="43" spans="1:9" x14ac:dyDescent="0.2">
      <c r="A43" s="52"/>
      <c r="B43" s="378"/>
      <c r="C43" s="377">
        <f t="shared" si="0"/>
        <v>999999999999</v>
      </c>
      <c r="D43" s="378"/>
      <c r="E43" s="49"/>
      <c r="F43" s="378"/>
      <c r="G43" s="46"/>
      <c r="H43" s="46"/>
      <c r="I43" s="53"/>
    </row>
    <row r="44" spans="1:9" x14ac:dyDescent="0.2">
      <c r="A44" s="52"/>
      <c r="B44" s="378"/>
      <c r="C44" s="377">
        <f t="shared" si="0"/>
        <v>999999999999</v>
      </c>
      <c r="D44" s="378"/>
      <c r="E44" s="49"/>
      <c r="F44" s="378"/>
      <c r="G44" s="46"/>
      <c r="H44" s="46"/>
      <c r="I44" s="53"/>
    </row>
    <row r="45" spans="1:9" x14ac:dyDescent="0.2">
      <c r="A45" s="52"/>
      <c r="B45" s="378"/>
      <c r="C45" s="377">
        <f t="shared" si="0"/>
        <v>999999999999</v>
      </c>
      <c r="D45" s="378"/>
      <c r="E45" s="49"/>
      <c r="F45" s="378"/>
      <c r="G45" s="46"/>
      <c r="H45" s="46"/>
      <c r="I45" s="53"/>
    </row>
    <row r="46" spans="1:9" x14ac:dyDescent="0.2">
      <c r="A46" s="52"/>
      <c r="B46" s="378"/>
      <c r="C46" s="377">
        <f t="shared" si="0"/>
        <v>999999999999</v>
      </c>
      <c r="D46" s="378"/>
      <c r="E46" s="49"/>
      <c r="F46" s="378"/>
      <c r="G46" s="46"/>
      <c r="H46" s="46"/>
      <c r="I46" s="53"/>
    </row>
    <row r="47" spans="1:9" x14ac:dyDescent="0.2">
      <c r="A47" s="52"/>
      <c r="B47" s="378"/>
      <c r="C47" s="377">
        <f t="shared" si="0"/>
        <v>999999999999</v>
      </c>
      <c r="D47" s="378"/>
      <c r="E47" s="49"/>
      <c r="F47" s="378"/>
      <c r="G47" s="46"/>
      <c r="H47" s="46"/>
      <c r="I47" s="53"/>
    </row>
    <row r="48" spans="1:9" x14ac:dyDescent="0.2">
      <c r="A48" s="52"/>
      <c r="B48" s="378"/>
      <c r="C48" s="377">
        <f t="shared" si="0"/>
        <v>999999999999</v>
      </c>
      <c r="D48" s="378"/>
      <c r="E48" s="49"/>
      <c r="F48" s="378"/>
      <c r="G48" s="46"/>
      <c r="H48" s="46"/>
      <c r="I48" s="53"/>
    </row>
    <row r="49" spans="1:9" x14ac:dyDescent="0.2">
      <c r="A49" s="52"/>
      <c r="B49" s="378"/>
      <c r="C49" s="377">
        <f t="shared" si="0"/>
        <v>999999999999</v>
      </c>
      <c r="D49" s="378"/>
      <c r="E49" s="49"/>
      <c r="F49" s="378"/>
      <c r="G49" s="46"/>
      <c r="H49" s="46"/>
      <c r="I49" s="53"/>
    </row>
    <row r="50" spans="1:9" x14ac:dyDescent="0.2">
      <c r="A50" s="251" t="s">
        <v>165</v>
      </c>
      <c r="B50" s="49"/>
      <c r="C50" s="377">
        <f t="shared" si="0"/>
        <v>999999999999</v>
      </c>
      <c r="D50" s="49"/>
      <c r="E50" s="49"/>
      <c r="F50" s="378"/>
      <c r="G50" s="46"/>
      <c r="H50" s="46"/>
      <c r="I50" s="53"/>
    </row>
    <row r="51" spans="1:9" x14ac:dyDescent="0.2">
      <c r="A51" s="9"/>
      <c r="B51" s="9"/>
      <c r="C51" s="46"/>
      <c r="D51" s="9"/>
      <c r="E51" s="9"/>
      <c r="F51" s="9"/>
      <c r="G51" s="9"/>
      <c r="H51" s="9"/>
      <c r="I51" s="9"/>
    </row>
    <row r="52" spans="1:9" x14ac:dyDescent="0.2">
      <c r="A52" s="9"/>
      <c r="B52" s="9"/>
      <c r="C52" s="46"/>
      <c r="D52" s="9"/>
      <c r="E52" s="9"/>
      <c r="F52" s="9"/>
      <c r="G52" s="9"/>
      <c r="H52" s="9"/>
      <c r="I52" s="9"/>
    </row>
    <row r="53" spans="1:9" ht="15.75" x14ac:dyDescent="0.2">
      <c r="A53" s="10" t="s">
        <v>103</v>
      </c>
      <c r="B53" s="30"/>
      <c r="C53" s="46"/>
      <c r="D53" s="30"/>
      <c r="E53" s="30"/>
      <c r="F53" s="30"/>
      <c r="G53" s="30"/>
      <c r="H53" s="30"/>
      <c r="I53" s="33"/>
    </row>
    <row r="54" spans="1:9" x14ac:dyDescent="0.2">
      <c r="A54" s="51" t="s">
        <v>60</v>
      </c>
      <c r="B54" s="30"/>
      <c r="C54" s="46"/>
      <c r="D54" s="30"/>
      <c r="E54" s="30"/>
      <c r="F54" s="30"/>
      <c r="G54" s="30"/>
      <c r="H54" s="30"/>
      <c r="I54" s="33"/>
    </row>
    <row r="55" spans="1:9" x14ac:dyDescent="0.2">
      <c r="A55" s="51"/>
      <c r="B55" s="30"/>
      <c r="C55" s="46"/>
      <c r="D55" s="30"/>
      <c r="E55" s="30"/>
      <c r="F55" s="30"/>
      <c r="G55" s="30"/>
      <c r="H55" s="30"/>
      <c r="I55" s="33"/>
    </row>
    <row r="56" spans="1:9" ht="15.75" x14ac:dyDescent="0.25">
      <c r="A56" s="611" t="s">
        <v>56</v>
      </c>
      <c r="B56" s="34" t="s">
        <v>62</v>
      </c>
      <c r="C56" s="46"/>
      <c r="D56" s="54" t="s">
        <v>62</v>
      </c>
      <c r="E56" s="611" t="s">
        <v>14</v>
      </c>
      <c r="F56" s="36" t="s">
        <v>61</v>
      </c>
      <c r="G56" s="37"/>
      <c r="H56" s="37"/>
      <c r="I56" s="36" t="s">
        <v>63</v>
      </c>
    </row>
    <row r="57" spans="1:9" ht="15.75" x14ac:dyDescent="0.2">
      <c r="A57" s="612"/>
      <c r="B57" s="38" t="s">
        <v>15</v>
      </c>
      <c r="C57" s="46"/>
      <c r="D57" s="55" t="s">
        <v>16</v>
      </c>
      <c r="E57" s="612"/>
      <c r="F57" s="40" t="s">
        <v>64</v>
      </c>
      <c r="G57" s="35"/>
      <c r="H57" s="35"/>
      <c r="I57" s="40" t="s">
        <v>64</v>
      </c>
    </row>
    <row r="58" spans="1:9" ht="15.75" x14ac:dyDescent="0.2">
      <c r="A58" s="41" t="s">
        <v>32</v>
      </c>
      <c r="B58" s="42" t="s">
        <v>21</v>
      </c>
      <c r="C58" s="46"/>
      <c r="D58" s="41" t="s">
        <v>21</v>
      </c>
      <c r="E58" s="43" t="s">
        <v>35</v>
      </c>
      <c r="F58" s="42" t="s">
        <v>21</v>
      </c>
      <c r="G58" s="39"/>
      <c r="H58" s="39"/>
      <c r="I58" s="42" t="s">
        <v>23</v>
      </c>
    </row>
    <row r="59" spans="1:9" x14ac:dyDescent="0.2">
      <c r="A59" s="52"/>
      <c r="B59" s="379"/>
      <c r="C59" s="377">
        <f t="shared" ref="C59:C78" si="1">IF(B59="",999999999999,B59)</f>
        <v>999999999999</v>
      </c>
      <c r="D59" s="378"/>
      <c r="E59" s="49"/>
      <c r="F59" s="378"/>
      <c r="G59" s="46"/>
      <c r="H59" s="46"/>
      <c r="I59" s="49"/>
    </row>
    <row r="60" spans="1:9" x14ac:dyDescent="0.2">
      <c r="A60" s="52"/>
      <c r="B60" s="379"/>
      <c r="C60" s="377">
        <f t="shared" si="1"/>
        <v>999999999999</v>
      </c>
      <c r="D60" s="378"/>
      <c r="E60" s="49"/>
      <c r="F60" s="378"/>
      <c r="G60" s="46"/>
      <c r="H60" s="46"/>
      <c r="I60" s="49"/>
    </row>
    <row r="61" spans="1:9" x14ac:dyDescent="0.2">
      <c r="A61" s="52"/>
      <c r="B61" s="379"/>
      <c r="C61" s="377">
        <f t="shared" si="1"/>
        <v>999999999999</v>
      </c>
      <c r="D61" s="378"/>
      <c r="E61" s="49"/>
      <c r="F61" s="378"/>
      <c r="G61" s="46"/>
      <c r="H61" s="46"/>
      <c r="I61" s="49"/>
    </row>
    <row r="62" spans="1:9" x14ac:dyDescent="0.2">
      <c r="A62" s="52"/>
      <c r="B62" s="379"/>
      <c r="C62" s="377">
        <f t="shared" si="1"/>
        <v>999999999999</v>
      </c>
      <c r="D62" s="378"/>
      <c r="E62" s="49"/>
      <c r="F62" s="378"/>
      <c r="G62" s="46"/>
      <c r="H62" s="46"/>
      <c r="I62" s="49"/>
    </row>
    <row r="63" spans="1:9" x14ac:dyDescent="0.2">
      <c r="A63" s="52"/>
      <c r="B63" s="379"/>
      <c r="C63" s="377">
        <f t="shared" si="1"/>
        <v>999999999999</v>
      </c>
      <c r="D63" s="378"/>
      <c r="E63" s="49"/>
      <c r="F63" s="378"/>
      <c r="G63" s="46"/>
      <c r="H63" s="46"/>
      <c r="I63" s="49"/>
    </row>
    <row r="64" spans="1:9" x14ac:dyDescent="0.2">
      <c r="A64" s="52"/>
      <c r="B64" s="379"/>
      <c r="C64" s="377">
        <f t="shared" si="1"/>
        <v>999999999999</v>
      </c>
      <c r="D64" s="378"/>
      <c r="E64" s="49"/>
      <c r="F64" s="378"/>
      <c r="G64" s="46"/>
      <c r="H64" s="46"/>
      <c r="I64" s="49"/>
    </row>
    <row r="65" spans="1:9" x14ac:dyDescent="0.2">
      <c r="A65" s="52"/>
      <c r="B65" s="379"/>
      <c r="C65" s="377">
        <f t="shared" si="1"/>
        <v>999999999999</v>
      </c>
      <c r="D65" s="378"/>
      <c r="E65" s="49"/>
      <c r="F65" s="378"/>
      <c r="G65" s="46"/>
      <c r="H65" s="46"/>
      <c r="I65" s="49"/>
    </row>
    <row r="66" spans="1:9" x14ac:dyDescent="0.2">
      <c r="A66" s="52"/>
      <c r="B66" s="379"/>
      <c r="C66" s="377">
        <f t="shared" si="1"/>
        <v>999999999999</v>
      </c>
      <c r="D66" s="378"/>
      <c r="E66" s="49"/>
      <c r="F66" s="378"/>
      <c r="G66" s="46"/>
      <c r="H66" s="46"/>
      <c r="I66" s="49"/>
    </row>
    <row r="67" spans="1:9" x14ac:dyDescent="0.2">
      <c r="A67" s="52"/>
      <c r="B67" s="379"/>
      <c r="C67" s="377">
        <f t="shared" si="1"/>
        <v>999999999999</v>
      </c>
      <c r="D67" s="378"/>
      <c r="E67" s="49"/>
      <c r="F67" s="378"/>
      <c r="G67" s="46"/>
      <c r="H67" s="46"/>
      <c r="I67" s="49"/>
    </row>
    <row r="68" spans="1:9" x14ac:dyDescent="0.2">
      <c r="A68" s="52"/>
      <c r="B68" s="379"/>
      <c r="C68" s="377">
        <f t="shared" si="1"/>
        <v>999999999999</v>
      </c>
      <c r="D68" s="378"/>
      <c r="E68" s="49"/>
      <c r="F68" s="378"/>
      <c r="G68" s="46"/>
      <c r="H68" s="46"/>
      <c r="I68" s="49"/>
    </row>
    <row r="69" spans="1:9" x14ac:dyDescent="0.2">
      <c r="A69" s="52"/>
      <c r="B69" s="379"/>
      <c r="C69" s="377">
        <f t="shared" si="1"/>
        <v>999999999999</v>
      </c>
      <c r="D69" s="378"/>
      <c r="E69" s="49"/>
      <c r="F69" s="378"/>
      <c r="G69" s="46"/>
      <c r="H69" s="46"/>
      <c r="I69" s="49"/>
    </row>
    <row r="70" spans="1:9" x14ac:dyDescent="0.2">
      <c r="A70" s="52"/>
      <c r="B70" s="379"/>
      <c r="C70" s="377">
        <f t="shared" si="1"/>
        <v>999999999999</v>
      </c>
      <c r="D70" s="378"/>
      <c r="E70" s="49"/>
      <c r="F70" s="378"/>
      <c r="G70" s="46"/>
      <c r="H70" s="46"/>
      <c r="I70" s="49"/>
    </row>
    <row r="71" spans="1:9" x14ac:dyDescent="0.2">
      <c r="A71" s="52"/>
      <c r="B71" s="379"/>
      <c r="C71" s="377">
        <f t="shared" si="1"/>
        <v>999999999999</v>
      </c>
      <c r="D71" s="378"/>
      <c r="E71" s="49"/>
      <c r="F71" s="378"/>
      <c r="G71" s="46"/>
      <c r="H71" s="46"/>
      <c r="I71" s="49"/>
    </row>
    <row r="72" spans="1:9" x14ac:dyDescent="0.2">
      <c r="A72" s="52"/>
      <c r="B72" s="379"/>
      <c r="C72" s="377">
        <f t="shared" si="1"/>
        <v>999999999999</v>
      </c>
      <c r="D72" s="378"/>
      <c r="E72" s="49"/>
      <c r="F72" s="378"/>
      <c r="G72" s="46"/>
      <c r="H72" s="46"/>
      <c r="I72" s="49"/>
    </row>
    <row r="73" spans="1:9" x14ac:dyDescent="0.2">
      <c r="A73" s="52"/>
      <c r="B73" s="379"/>
      <c r="C73" s="377">
        <f t="shared" si="1"/>
        <v>999999999999</v>
      </c>
      <c r="D73" s="378"/>
      <c r="E73" s="49"/>
      <c r="F73" s="378"/>
      <c r="G73" s="46"/>
      <c r="H73" s="46"/>
      <c r="I73" s="49"/>
    </row>
    <row r="74" spans="1:9" x14ac:dyDescent="0.2">
      <c r="A74" s="52"/>
      <c r="B74" s="379"/>
      <c r="C74" s="377">
        <f t="shared" si="1"/>
        <v>999999999999</v>
      </c>
      <c r="D74" s="378"/>
      <c r="E74" s="49"/>
      <c r="F74" s="378"/>
      <c r="G74" s="46"/>
      <c r="H74" s="46"/>
      <c r="I74" s="49"/>
    </row>
    <row r="75" spans="1:9" x14ac:dyDescent="0.2">
      <c r="A75" s="52"/>
      <c r="B75" s="379"/>
      <c r="C75" s="377">
        <f t="shared" si="1"/>
        <v>999999999999</v>
      </c>
      <c r="D75" s="378"/>
      <c r="E75" s="49"/>
      <c r="F75" s="378"/>
      <c r="G75" s="46"/>
      <c r="H75" s="46"/>
      <c r="I75" s="49"/>
    </row>
    <row r="76" spans="1:9" x14ac:dyDescent="0.2">
      <c r="A76" s="52"/>
      <c r="B76" s="379"/>
      <c r="C76" s="377">
        <f t="shared" si="1"/>
        <v>999999999999</v>
      </c>
      <c r="D76" s="378"/>
      <c r="E76" s="49"/>
      <c r="F76" s="378"/>
      <c r="G76" s="46"/>
      <c r="H76" s="46"/>
      <c r="I76" s="49"/>
    </row>
    <row r="77" spans="1:9" x14ac:dyDescent="0.2">
      <c r="A77" s="52"/>
      <c r="B77" s="379"/>
      <c r="C77" s="377">
        <f t="shared" si="1"/>
        <v>999999999999</v>
      </c>
      <c r="D77" s="378"/>
      <c r="E77" s="49"/>
      <c r="F77" s="378"/>
      <c r="G77" s="46"/>
      <c r="H77" s="46"/>
      <c r="I77" s="49"/>
    </row>
    <row r="78" spans="1:9" x14ac:dyDescent="0.2">
      <c r="A78" s="251" t="s">
        <v>166</v>
      </c>
      <c r="B78" s="56"/>
      <c r="C78" s="377">
        <f t="shared" si="1"/>
        <v>999999999999</v>
      </c>
      <c r="D78" s="49"/>
      <c r="E78" s="49"/>
      <c r="F78" s="49"/>
      <c r="G78" s="46"/>
      <c r="H78" s="46"/>
      <c r="I78" s="49"/>
    </row>
    <row r="79" spans="1:9" x14ac:dyDescent="0.2">
      <c r="A79" s="57"/>
      <c r="B79" s="46"/>
      <c r="C79" s="46"/>
      <c r="D79" s="46"/>
      <c r="E79" s="46"/>
      <c r="F79" s="46"/>
      <c r="G79" s="46"/>
      <c r="H79" s="46"/>
      <c r="I79" s="46"/>
    </row>
    <row r="80" spans="1:9" s="31" customFormat="1" x14ac:dyDescent="0.2">
      <c r="A80" s="57"/>
      <c r="B80" s="46"/>
      <c r="C80" s="46"/>
      <c r="D80" s="46"/>
      <c r="E80" s="46"/>
      <c r="F80" s="46"/>
      <c r="G80" s="46"/>
      <c r="H80" s="46"/>
      <c r="I80" s="46"/>
    </row>
    <row r="81" spans="1:41" ht="15.75" x14ac:dyDescent="0.2">
      <c r="A81" s="10" t="s">
        <v>65</v>
      </c>
      <c r="B81" s="30"/>
      <c r="C81" s="30"/>
      <c r="D81" s="30"/>
      <c r="E81" s="30"/>
      <c r="F81" s="30"/>
      <c r="G81" s="30"/>
      <c r="H81" s="30"/>
      <c r="I81" s="33"/>
    </row>
    <row r="82" spans="1:41" s="61" customFormat="1" ht="11.25" x14ac:dyDescent="0.2">
      <c r="A82" s="51" t="s">
        <v>66</v>
      </c>
      <c r="B82" s="58"/>
      <c r="C82" s="58"/>
      <c r="D82" s="58"/>
      <c r="E82" s="58"/>
      <c r="F82" s="58"/>
      <c r="G82" s="58"/>
      <c r="H82" s="58"/>
      <c r="I82" s="59"/>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row>
    <row r="83" spans="1:41" ht="15.75" x14ac:dyDescent="0.2">
      <c r="A83" s="10"/>
      <c r="B83" s="30"/>
      <c r="C83" s="30"/>
      <c r="D83" s="30"/>
      <c r="E83" s="30"/>
      <c r="F83" s="30"/>
      <c r="G83" s="30"/>
      <c r="H83" s="30"/>
      <c r="I83" s="33"/>
    </row>
    <row r="84" spans="1:41" s="65" customFormat="1" ht="15.75" x14ac:dyDescent="0.25">
      <c r="A84" s="62" t="s">
        <v>67</v>
      </c>
      <c r="B84" s="63" t="s">
        <v>67</v>
      </c>
      <c r="C84" s="64"/>
      <c r="D84" s="63" t="s">
        <v>68</v>
      </c>
      <c r="E84" s="63" t="s">
        <v>68</v>
      </c>
      <c r="F84" s="36" t="s">
        <v>69</v>
      </c>
      <c r="G84" s="37"/>
      <c r="H84" s="37"/>
      <c r="I84" s="36" t="s">
        <v>69</v>
      </c>
    </row>
    <row r="85" spans="1:41" s="65" customFormat="1" ht="15.75" x14ac:dyDescent="0.25">
      <c r="A85" s="66"/>
      <c r="B85" s="67" t="s">
        <v>70</v>
      </c>
      <c r="C85" s="64"/>
      <c r="D85" s="67"/>
      <c r="E85" s="67" t="s">
        <v>70</v>
      </c>
      <c r="F85" s="67" t="s">
        <v>71</v>
      </c>
      <c r="G85" s="64"/>
      <c r="H85" s="64"/>
      <c r="I85" s="67" t="s">
        <v>72</v>
      </c>
    </row>
    <row r="86" spans="1:41" s="65" customFormat="1" ht="15.75" x14ac:dyDescent="0.25">
      <c r="A86" s="68" t="s">
        <v>17</v>
      </c>
      <c r="B86" s="69" t="s">
        <v>73</v>
      </c>
      <c r="C86" s="64"/>
      <c r="D86" s="69"/>
      <c r="E86" s="69" t="s">
        <v>73</v>
      </c>
      <c r="F86" s="69" t="s">
        <v>18</v>
      </c>
      <c r="G86" s="64"/>
      <c r="H86" s="64"/>
      <c r="I86" s="69" t="s">
        <v>18</v>
      </c>
    </row>
    <row r="87" spans="1:41" s="31" customFormat="1" x14ac:dyDescent="0.2">
      <c r="A87" s="70"/>
      <c r="B87" s="71" t="s">
        <v>1</v>
      </c>
      <c r="C87" s="72"/>
      <c r="D87" s="73"/>
      <c r="E87" s="71" t="s">
        <v>1</v>
      </c>
      <c r="F87" s="48"/>
      <c r="G87" s="74"/>
      <c r="H87" s="74"/>
      <c r="I87" s="44"/>
    </row>
    <row r="88" spans="1:41" s="65" customFormat="1" ht="15.75" x14ac:dyDescent="0.25">
      <c r="A88" s="63" t="s">
        <v>74</v>
      </c>
      <c r="B88" s="63" t="s">
        <v>74</v>
      </c>
      <c r="C88" s="64"/>
      <c r="D88" s="63" t="s">
        <v>75</v>
      </c>
      <c r="E88" s="63" t="s">
        <v>75</v>
      </c>
      <c r="F88" s="75" t="s">
        <v>76</v>
      </c>
      <c r="G88" s="37"/>
      <c r="H88" s="37"/>
      <c r="I88" s="75" t="s">
        <v>77</v>
      </c>
    </row>
    <row r="89" spans="1:41" s="65" customFormat="1" ht="15.75" x14ac:dyDescent="0.25">
      <c r="A89" s="67"/>
      <c r="B89" s="67" t="s">
        <v>70</v>
      </c>
      <c r="C89" s="64"/>
      <c r="D89" s="67"/>
      <c r="E89" s="67" t="s">
        <v>70</v>
      </c>
      <c r="F89" s="67" t="s">
        <v>71</v>
      </c>
      <c r="G89" s="64"/>
      <c r="H89" s="64"/>
      <c r="I89" s="67" t="s">
        <v>72</v>
      </c>
    </row>
    <row r="90" spans="1:41" s="65" customFormat="1" ht="15.75" x14ac:dyDescent="0.25">
      <c r="A90" s="69" t="s">
        <v>21</v>
      </c>
      <c r="B90" s="69" t="s">
        <v>73</v>
      </c>
      <c r="C90" s="64"/>
      <c r="D90" s="69"/>
      <c r="E90" s="69" t="s">
        <v>73</v>
      </c>
      <c r="F90" s="69" t="s">
        <v>23</v>
      </c>
      <c r="G90" s="64"/>
      <c r="H90" s="64"/>
      <c r="I90" s="69" t="s">
        <v>23</v>
      </c>
    </row>
    <row r="91" spans="1:41" s="31" customFormat="1" x14ac:dyDescent="0.2">
      <c r="A91" s="76"/>
      <c r="B91" s="71" t="s">
        <v>1</v>
      </c>
      <c r="C91" s="72"/>
      <c r="D91" s="73"/>
      <c r="E91" s="71" t="s">
        <v>1</v>
      </c>
      <c r="F91" s="48"/>
      <c r="G91" s="74"/>
      <c r="H91" s="74"/>
      <c r="I91" s="48"/>
    </row>
    <row r="92" spans="1:41" s="31" customFormat="1" x14ac:dyDescent="0.2">
      <c r="A92" s="77"/>
      <c r="B92" s="72"/>
      <c r="C92" s="72"/>
      <c r="D92" s="77"/>
      <c r="E92" s="77"/>
      <c r="F92" s="74"/>
      <c r="G92" s="74"/>
      <c r="H92" s="74"/>
      <c r="I92" s="74"/>
    </row>
    <row r="93" spans="1:41" s="31" customFormat="1" x14ac:dyDescent="0.2">
      <c r="A93" s="77"/>
      <c r="B93" s="72"/>
      <c r="C93" s="72"/>
      <c r="D93" s="77"/>
      <c r="E93" s="77"/>
      <c r="F93" s="74"/>
      <c r="G93" s="74"/>
      <c r="H93" s="74"/>
      <c r="I93" s="74"/>
    </row>
    <row r="94" spans="1:41" s="31" customFormat="1" ht="15.75" x14ac:dyDescent="0.2">
      <c r="A94" s="10" t="s">
        <v>104</v>
      </c>
      <c r="B94" s="30"/>
      <c r="C94" s="30"/>
      <c r="D94" s="30"/>
      <c r="E94" s="30"/>
      <c r="F94" s="30"/>
      <c r="G94" s="30"/>
      <c r="H94" s="30"/>
      <c r="I94" s="33"/>
    </row>
    <row r="95" spans="1:41" s="31" customFormat="1" ht="15.75" x14ac:dyDescent="0.2">
      <c r="A95" s="10"/>
      <c r="B95" s="30"/>
      <c r="C95" s="30"/>
      <c r="D95" s="30"/>
      <c r="E95" s="30"/>
      <c r="F95" s="30"/>
      <c r="G95" s="30"/>
      <c r="H95" s="30"/>
      <c r="I95" s="33"/>
    </row>
    <row r="96" spans="1:41" s="80" customFormat="1" ht="32.25" customHeight="1" x14ac:dyDescent="0.25">
      <c r="A96" s="611" t="s">
        <v>56</v>
      </c>
      <c r="B96" s="36" t="s">
        <v>78</v>
      </c>
      <c r="C96" s="37"/>
      <c r="D96" s="78" t="s">
        <v>24</v>
      </c>
      <c r="E96" s="79" t="s">
        <v>25</v>
      </c>
      <c r="F96" s="79" t="s">
        <v>26</v>
      </c>
      <c r="G96" s="39"/>
      <c r="H96" s="39"/>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row>
    <row r="97" spans="1:41" s="80" customFormat="1" ht="15.75" x14ac:dyDescent="0.25">
      <c r="A97" s="612"/>
      <c r="B97" s="81" t="s">
        <v>79</v>
      </c>
      <c r="C97" s="82"/>
      <c r="D97" s="83"/>
      <c r="E97" s="38"/>
      <c r="F97" s="38"/>
      <c r="G97" s="39"/>
      <c r="H97" s="39"/>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row>
    <row r="98" spans="1:41" s="80" customFormat="1" ht="15.75" x14ac:dyDescent="0.2">
      <c r="A98" s="41" t="s">
        <v>32</v>
      </c>
      <c r="B98" s="42" t="s">
        <v>17</v>
      </c>
      <c r="C98" s="276"/>
      <c r="D98" s="42"/>
      <c r="E98" s="42" t="s">
        <v>22</v>
      </c>
      <c r="F98" s="42" t="s">
        <v>22</v>
      </c>
      <c r="G98" s="39"/>
      <c r="H98" s="39"/>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row>
    <row r="99" spans="1:41" x14ac:dyDescent="0.2">
      <c r="A99" s="235"/>
      <c r="B99" s="322"/>
      <c r="C99" s="370"/>
      <c r="D99" s="322"/>
      <c r="E99" s="307">
        <f>E11*D99</f>
        <v>0</v>
      </c>
      <c r="F99" s="307">
        <f>(B99-D99*F11)*I11/100</f>
        <v>0</v>
      </c>
      <c r="G99" s="84"/>
      <c r="H99" s="84"/>
      <c r="AO99" s="32"/>
    </row>
    <row r="100" spans="1:41" x14ac:dyDescent="0.2">
      <c r="A100" s="236"/>
      <c r="B100" s="322"/>
      <c r="C100" s="370"/>
      <c r="D100" s="322"/>
      <c r="E100" s="307">
        <f t="shared" ref="E100:E108" si="2">E12*D100</f>
        <v>0</v>
      </c>
      <c r="F100" s="307">
        <f t="shared" ref="F100:F108" si="3">(B100-D100*F12)*I12/100</f>
        <v>0</v>
      </c>
      <c r="G100" s="84"/>
      <c r="H100" s="84"/>
      <c r="AO100" s="32"/>
    </row>
    <row r="101" spans="1:41" x14ac:dyDescent="0.2">
      <c r="A101" s="236"/>
      <c r="B101" s="322"/>
      <c r="C101" s="370"/>
      <c r="D101" s="322"/>
      <c r="E101" s="307">
        <f t="shared" si="2"/>
        <v>0</v>
      </c>
      <c r="F101" s="307">
        <f t="shared" si="3"/>
        <v>0</v>
      </c>
      <c r="G101" s="84"/>
      <c r="H101" s="84"/>
      <c r="AO101" s="32"/>
    </row>
    <row r="102" spans="1:41" x14ac:dyDescent="0.2">
      <c r="A102" s="236"/>
      <c r="B102" s="322"/>
      <c r="C102" s="370"/>
      <c r="D102" s="322"/>
      <c r="E102" s="307">
        <f t="shared" si="2"/>
        <v>0</v>
      </c>
      <c r="F102" s="307">
        <f t="shared" si="3"/>
        <v>0</v>
      </c>
      <c r="G102" s="84"/>
      <c r="H102" s="84"/>
      <c r="AO102" s="32"/>
    </row>
    <row r="103" spans="1:41" x14ac:dyDescent="0.2">
      <c r="A103" s="236"/>
      <c r="B103" s="322"/>
      <c r="C103" s="370"/>
      <c r="D103" s="322"/>
      <c r="E103" s="307">
        <f t="shared" si="2"/>
        <v>0</v>
      </c>
      <c r="F103" s="307">
        <f t="shared" si="3"/>
        <v>0</v>
      </c>
      <c r="G103" s="84"/>
      <c r="H103" s="84"/>
      <c r="AO103" s="32"/>
    </row>
    <row r="104" spans="1:41" x14ac:dyDescent="0.2">
      <c r="A104" s="236"/>
      <c r="B104" s="322"/>
      <c r="C104" s="370"/>
      <c r="D104" s="322"/>
      <c r="E104" s="307">
        <f t="shared" si="2"/>
        <v>0</v>
      </c>
      <c r="F104" s="307">
        <f t="shared" si="3"/>
        <v>0</v>
      </c>
      <c r="G104" s="84"/>
      <c r="H104" s="84"/>
      <c r="AO104" s="32"/>
    </row>
    <row r="105" spans="1:41" x14ac:dyDescent="0.2">
      <c r="A105" s="236"/>
      <c r="B105" s="322"/>
      <c r="C105" s="370"/>
      <c r="D105" s="322"/>
      <c r="E105" s="307">
        <f t="shared" si="2"/>
        <v>0</v>
      </c>
      <c r="F105" s="307">
        <f t="shared" si="3"/>
        <v>0</v>
      </c>
      <c r="G105" s="84"/>
      <c r="H105" s="84"/>
      <c r="AO105" s="32"/>
    </row>
    <row r="106" spans="1:41" x14ac:dyDescent="0.2">
      <c r="A106" s="236"/>
      <c r="B106" s="322"/>
      <c r="C106" s="370"/>
      <c r="D106" s="322"/>
      <c r="E106" s="307">
        <f t="shared" si="2"/>
        <v>0</v>
      </c>
      <c r="F106" s="307">
        <f t="shared" si="3"/>
        <v>0</v>
      </c>
      <c r="G106" s="84"/>
      <c r="H106" s="84"/>
      <c r="AO106" s="32"/>
    </row>
    <row r="107" spans="1:41" x14ac:dyDescent="0.2">
      <c r="A107" s="236"/>
      <c r="B107" s="322"/>
      <c r="C107" s="370"/>
      <c r="D107" s="322"/>
      <c r="E107" s="307">
        <f t="shared" si="2"/>
        <v>0</v>
      </c>
      <c r="F107" s="307">
        <f t="shared" si="3"/>
        <v>0</v>
      </c>
      <c r="G107" s="84"/>
      <c r="H107" s="84"/>
      <c r="AO107" s="32"/>
    </row>
    <row r="108" spans="1:41" x14ac:dyDescent="0.2">
      <c r="A108" s="236" t="s">
        <v>19</v>
      </c>
      <c r="B108" s="322"/>
      <c r="C108" s="370"/>
      <c r="D108" s="322"/>
      <c r="E108" s="307">
        <f t="shared" si="2"/>
        <v>0</v>
      </c>
      <c r="F108" s="307">
        <f t="shared" si="3"/>
        <v>0</v>
      </c>
      <c r="G108" s="84"/>
      <c r="H108" s="84"/>
      <c r="AO108" s="32"/>
    </row>
    <row r="109" spans="1:41" s="88" customFormat="1" ht="15.75" x14ac:dyDescent="0.25">
      <c r="A109" s="85" t="s">
        <v>27</v>
      </c>
      <c r="B109" s="327">
        <f>SUM(B99:B108)</f>
        <v>0</v>
      </c>
      <c r="C109" s="371"/>
      <c r="D109" s="327">
        <f>SUM(D99:D108)</f>
        <v>0</v>
      </c>
      <c r="E109" s="327">
        <f>SUM(E99:E108)</f>
        <v>0</v>
      </c>
      <c r="F109" s="327">
        <f>SUM(F99:F108)</f>
        <v>0</v>
      </c>
      <c r="G109" s="86"/>
      <c r="H109" s="86"/>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row>
    <row r="110" spans="1:41" s="88" customFormat="1" ht="15.75" x14ac:dyDescent="0.25">
      <c r="A110" s="85" t="s">
        <v>28</v>
      </c>
      <c r="B110" s="356"/>
      <c r="C110" s="372"/>
      <c r="D110" s="356"/>
      <c r="E110" s="357"/>
      <c r="F110" s="327">
        <f>E109+F109</f>
        <v>0</v>
      </c>
      <c r="G110" s="86"/>
      <c r="H110" s="86"/>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row>
    <row r="111" spans="1:41" s="88" customFormat="1" ht="15.75" x14ac:dyDescent="0.25">
      <c r="A111" s="90"/>
      <c r="B111" s="89"/>
      <c r="C111" s="277"/>
      <c r="D111" s="89"/>
      <c r="E111" s="91"/>
      <c r="F111" s="86"/>
      <c r="G111" s="86"/>
      <c r="H111" s="86"/>
      <c r="I111" s="91"/>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row>
    <row r="112" spans="1:41" s="88" customFormat="1" ht="15.75" x14ac:dyDescent="0.25">
      <c r="A112" s="90"/>
      <c r="B112" s="89"/>
      <c r="C112" s="277"/>
      <c r="D112" s="89"/>
      <c r="E112" s="91"/>
      <c r="F112" s="92"/>
      <c r="G112" s="86"/>
      <c r="H112" s="86"/>
      <c r="I112" s="91"/>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row>
    <row r="113" spans="1:42" s="31" customFormat="1" ht="15.75" x14ac:dyDescent="0.2">
      <c r="A113" s="10" t="s">
        <v>105</v>
      </c>
      <c r="B113" s="30"/>
      <c r="C113" s="278"/>
      <c r="D113" s="30"/>
      <c r="E113" s="30"/>
      <c r="F113" s="30"/>
      <c r="G113" s="30"/>
      <c r="H113" s="30"/>
      <c r="I113" s="9"/>
    </row>
    <row r="114" spans="1:42" s="31" customFormat="1" ht="15.75" x14ac:dyDescent="0.2">
      <c r="A114" s="10"/>
      <c r="B114" s="30"/>
      <c r="C114" s="278"/>
      <c r="D114" s="30"/>
      <c r="E114" s="30"/>
      <c r="F114" s="30"/>
      <c r="G114" s="30"/>
      <c r="H114" s="30"/>
      <c r="I114" s="9"/>
    </row>
    <row r="115" spans="1:42" ht="15" customHeight="1" x14ac:dyDescent="0.2">
      <c r="A115" s="611" t="s">
        <v>56</v>
      </c>
      <c r="B115" s="611" t="s">
        <v>80</v>
      </c>
      <c r="C115" s="279"/>
      <c r="D115" s="609" t="s">
        <v>13</v>
      </c>
      <c r="E115" s="613" t="str">
        <f>IF('Allgemeines+Zusammenfassung'!$B$14="Kalenderjahr","Jahreshöchstleistung",CONCATENATE("Jahreshöchstleistung 10/",'Allgemeines+Zusammenfassung'!$B$11-1," bis 09/",'Allgemeines+Zusammenfassung'!$C$11))</f>
        <v>Jahreshöchstleistung</v>
      </c>
      <c r="F115" s="613" t="str">
        <f>IF('Allgemeines+Zusammenfassung'!$B$14="Kalenderjahr","Angabe entfällt",CONCATENATE("Jahreshöchstleistung 10/",'Allgemeines+Zusammenfassung'!$B$11," bis 09/",'Allgemeines+Zusammenfassung'!$B$11+1))</f>
        <v>Angabe entfällt</v>
      </c>
      <c r="G115" s="609" t="s">
        <v>29</v>
      </c>
      <c r="H115" s="609" t="s">
        <v>81</v>
      </c>
      <c r="I115" s="609" t="s">
        <v>82</v>
      </c>
      <c r="J115" s="609" t="s">
        <v>30</v>
      </c>
      <c r="K115" s="613" t="s">
        <v>172</v>
      </c>
      <c r="L115" s="613" t="s">
        <v>171</v>
      </c>
      <c r="M115" s="613" t="s">
        <v>169</v>
      </c>
      <c r="N115" s="613" t="s">
        <v>170</v>
      </c>
      <c r="AP115" s="31"/>
    </row>
    <row r="116" spans="1:42" ht="15" customHeight="1" x14ac:dyDescent="0.2">
      <c r="A116" s="612"/>
      <c r="B116" s="612"/>
      <c r="C116" s="279"/>
      <c r="D116" s="610"/>
      <c r="E116" s="610"/>
      <c r="F116" s="610"/>
      <c r="G116" s="610"/>
      <c r="H116" s="610"/>
      <c r="I116" s="610"/>
      <c r="J116" s="610"/>
      <c r="K116" s="610"/>
      <c r="L116" s="610"/>
      <c r="M116" s="610"/>
      <c r="N116" s="610"/>
      <c r="AP116" s="31"/>
    </row>
    <row r="117" spans="1:42" ht="15.75" x14ac:dyDescent="0.2">
      <c r="A117" s="41" t="s">
        <v>32</v>
      </c>
      <c r="B117" s="42" t="s">
        <v>32</v>
      </c>
      <c r="C117" s="276"/>
      <c r="D117" s="38" t="s">
        <v>17</v>
      </c>
      <c r="E117" s="38" t="s">
        <v>21</v>
      </c>
      <c r="F117" s="272" t="s">
        <v>21</v>
      </c>
      <c r="G117" s="42" t="s">
        <v>22</v>
      </c>
      <c r="H117" s="42" t="s">
        <v>22</v>
      </c>
      <c r="I117" s="42" t="s">
        <v>22</v>
      </c>
      <c r="J117" s="42" t="s">
        <v>22</v>
      </c>
      <c r="K117" s="42" t="s">
        <v>22</v>
      </c>
      <c r="L117" s="42" t="s">
        <v>22</v>
      </c>
      <c r="M117" s="42" t="s">
        <v>22</v>
      </c>
      <c r="N117" s="42" t="s">
        <v>22</v>
      </c>
      <c r="AP117" s="31"/>
    </row>
    <row r="118" spans="1:42" x14ac:dyDescent="0.2">
      <c r="A118" s="235"/>
      <c r="B118" s="235"/>
      <c r="C118" s="280"/>
      <c r="D118" s="322"/>
      <c r="E118" s="322"/>
      <c r="F118" s="322"/>
      <c r="G118" s="308">
        <f>IF('Allgemeines+Zusammenfassung'!$B$13="Ja",'Netzentgelte i.e.S. (Plan)'!H118,'Netzentgelte i.e.S. (Plan)'!I118)</f>
        <v>0</v>
      </c>
      <c r="H118" s="308">
        <f t="shared" ref="H118:H137" si="4">IF(D118=0,0,D118*($F$87+($I$87/(1+(D118/$A$87)^$D$87)))/100)</f>
        <v>0</v>
      </c>
      <c r="I118" s="308">
        <f t="shared" ref="I118:I137" si="5">IF(D118&gt;=$C$50,(D118-$F$50)*$I$50/100+$E$50,IF(D118&gt;=$C$49,(D118-$F$49)*$I$49/100+$E$49,IF(D118&gt;=$C$48,(D118-$F$48)*$I$48/100+$E$48,IF(D118&gt;=$C$47,(D118-$F$47)*$I$47/100+$E$47,IF(D118&gt;=$C$46,(D118-$F$46)*$I$46/100+$E$46,IF(D118&gt;=$C$45,(D118-$F$45)*$I$45/100+$E$45,IF(D118&gt;=$C$44,(D118-$F$44)*$I$44/100+$E$44,IF(D118&gt;=$C$43,(D118-$F$43)*$I$43/100+$E$43,IF(D118&gt;=$C$42,(D118-$F$42)*$I$42/100+$E$42,IF(D118&gt;=$C$41,(D118-$F$41)*$I$41/100+$E$41,IF(D118&gt;=$C$40,(D118-$F$40)*$I$40/100+$E$40,IF(D118&gt;=$C$39,(D118-$F$39)*$I$39/100+$E$39,IF(D118&gt;=$C$38,(D118-$F$38)*$I$38/100+$E$38,IF(D118&gt;=$C$37,(D118-$F$37)*$I$37/100+$E$37,IF(D118&gt;=$C$36,(D118-$F$36)*$I$36/100+$E$36,IF(D118&gt;=$C$35,(D118-$F$35)*$I$35/100+$E$35,IF(D118&gt;=$C$34,(D118-$F$34)*$I$34/100+$E$34,IF(D118&gt;=$C$33,(D118-$F$33)*$I$33/100+$E$33,IF(D118&gt;=$C$32,(D118-$F$32)*$I$32/100+$E$32,IF(D118&gt;=$C$31,(D118-$F$31)*$I$31/100+$E$31,0))))))))))))))))))))</f>
        <v>0</v>
      </c>
      <c r="J118" s="309">
        <f>IF('Allgemeines+Zusammenfassung'!$B$13="Ja",(IF('Allgemeines+Zusammenfassung'!$B$14="Kalenderjahr",'Netzentgelte i.e.S. (Plan)'!K118,'Netzentgelte i.e.S. (Plan)'!K118*9/12+'Netzentgelte i.e.S. (Plan)'!M118*3/12)),(IF('Allgemeines+Zusammenfassung'!$B$14="Kalenderjahr",'Netzentgelte i.e.S. (Plan)'!L118,'Netzentgelte i.e.S. (Plan)'!L118*9/12+'Netzentgelte i.e.S. (Plan)'!N118*3/12)))</f>
        <v>0</v>
      </c>
      <c r="K118" s="308">
        <f>IF(E118=0,0,E118*($F$91+($I$91/(1+(E118/$A$91)^$D$91))))</f>
        <v>0</v>
      </c>
      <c r="L118" s="308">
        <f>IF(E118&gt;=$C$78,(E118-$F$78)*$I$78+$E$78,IF(E118&gt;=$C$77,(E118-$F$77)*$I$77+$E$77,IF(E118&gt;=$C$76,(E118-$F$76)*$I$76+$E$76,IF(E118&gt;=$C$75,(E118-$F$75)*$I$75+$E$75,IF(E118&gt;=$C$74,(E118-$F$74)*$I$74+$E$74,IF(E118&gt;=$C$73,(E118-$F$73)*$I$73+$E$73,IF(E118&gt;=$C$72,(E118-$F$72)*$I$72+$E$72,IF(E118&gt;=$C$71,(E118-$F$71)*$I$71+$E$71,IF(E118&gt;=$C$70,(E118-$F$70)*$I$70+$E$70,IF(E118&gt;=$C$69,(E118-$F$69)*$I$69+$E$69,IF(E118&gt;=$C$68,(E118-$F$68)*$I$68+$E$68,IF(E118&gt;=$C$67,(E118-$F$67)*$I$67+$E$67,IF(E118&gt;=$C$66,(E118-$F$66)*$I$66+$E$66,IF(E118&gt;=$C$65,(E118-$F$65)*$I$65+$E$65,IF(E118&gt;=$C$64,(E118-$F$64)*$I$64+$E$64,IF(E118&gt;=$C$63,(E118-$F$63)*$I$63+$E$63,IF(E118&gt;=$C$62,(E118-$F$62)*$I$62+$E$62,IF(E118&gt;=$C$61,(E118-$F$61)*$I$61+$E$61,IF(E118&gt;=$C$60,(E118-$F$60)*$I$60+$E$60,IF(E118&gt;=$C$59,(E118-$F$59)*$I$59+$E$59,0))))))))))))))))))))</f>
        <v>0</v>
      </c>
      <c r="M118" s="308">
        <f>IF(F118=0,0,F118*($F$91+($I$91/(1+(F118/$A$91)^$D$91))))</f>
        <v>0</v>
      </c>
      <c r="N118" s="308">
        <f>IF(F118&gt;=$C$78,(F118-$F$78)*$I$78+$E$78,IF(F118&gt;=$C$77,(F118-$F$77)*$I$77+$E$77,IF(F118&gt;=$C$76,(F118-$F$76)*$I$76+$E$76,IF(F118&gt;=$C$75,(F118-$F$75)*$I$75+$E$75,IF(F118&gt;=$C$74,(F118-$F$74)*$I$74+$E$74,IF(F118&gt;=$C$73,(F118-$F$73)*$I$73+$E$73,IF(F118&gt;=$C$72,(F118-$F$72)*$I$72+$E$72,IF(F118&gt;=$C$71,(F118-$F$71)*$I$71+$E$71,IF(F118&gt;=$C$70,(F118-$F$70)*$I$70+$E$70,IF(F118&gt;=$C$69,(F118-$F$69)*$I$69+$E$69,IF(F118&gt;=$C$68,(F118-$F$68)*$I$68+$E$68,IF(F118&gt;=$C$67,(F118-$F$67)*$I$67+$E$67,IF(F118&gt;=$C$66,(F118-$F$66)*$I$66+$E$66,IF(F118&gt;=$C$65,(F118-$F$65)*$I$65+$E$65,IF(F118&gt;=$C$64,(F118-$F$64)*$I$64+$E$64,IF(F118&gt;=$C$63,(F118-$F$63)*$I$63+$E$63,IF(F118&gt;=$C$62,(F118-$F$62)*$I$62+$E$62,IF(F118&gt;=$C$61,(F118-$F$61)*$I$61+$E$61,IF(F118&gt;=$C$60,(F118-$F$60)*$I$60+$E$60,IF(F118&gt;=$C$59,(F118-$F$59)*$I$59+$E$59,0))))))))))))))))))))</f>
        <v>0</v>
      </c>
      <c r="AP118" s="31"/>
    </row>
    <row r="119" spans="1:42" x14ac:dyDescent="0.2">
      <c r="A119" s="236"/>
      <c r="B119" s="236"/>
      <c r="C119" s="280"/>
      <c r="D119" s="322"/>
      <c r="E119" s="374"/>
      <c r="F119" s="374"/>
      <c r="G119" s="308">
        <f>IF('Allgemeines+Zusammenfassung'!$B$13="Ja",'Netzentgelte i.e.S. (Plan)'!H119,'Netzentgelte i.e.S. (Plan)'!I119)</f>
        <v>0</v>
      </c>
      <c r="H119" s="308">
        <f t="shared" si="4"/>
        <v>0</v>
      </c>
      <c r="I119" s="308">
        <f t="shared" si="5"/>
        <v>0</v>
      </c>
      <c r="J119" s="308">
        <f>IF('Allgemeines+Zusammenfassung'!$B$13="Ja",(IF('Allgemeines+Zusammenfassung'!$B$14="Kalenderjahr",'Netzentgelte i.e.S. (Plan)'!K119,'Netzentgelte i.e.S. (Plan)'!K119*9/12+'Netzentgelte i.e.S. (Plan)'!M119*3/12)),(IF('Allgemeines+Zusammenfassung'!$B$14="Kalenderjahr",'Netzentgelte i.e.S. (Plan)'!L119,'Netzentgelte i.e.S. (Plan)'!L119*9/12+'Netzentgelte i.e.S. (Plan)'!N119*3/12)))</f>
        <v>0</v>
      </c>
      <c r="K119" s="308">
        <f t="shared" ref="K119:K137" si="6">IF(E119=0,0,E119*($F$91+($I$91/(1+(E119/$A$91)^$D$91))))</f>
        <v>0</v>
      </c>
      <c r="L119" s="308">
        <f t="shared" ref="L119:L137" si="7">IF(E119&gt;=$C$78,(E119-$F$78)*$I$78+$E$78,IF(E119&gt;=$C$77,(E119-$F$77)*$I$77+$E$77,IF(E119&gt;=$C$76,(E119-$F$76)*$I$76+$E$76,IF(E119&gt;=$C$75,(E119-$F$75)*$I$75+$E$75,IF(E119&gt;=$C$74,(E119-$F$74)*$I$74+$E$74,IF(E119&gt;=$C$73,(E119-$F$73)*$I$73+$E$73,IF(E119&gt;=$C$72,(E119-$F$72)*$I$72+$E$72,IF(E119&gt;=$C$71,(E119-$F$71)*$I$71+$E$71,IF(E119&gt;=$C$70,(E119-$F$70)*$I$70+$E$70,IF(E119&gt;=$C$69,(E119-$F$69)*$I$69+$E$69,IF(E119&gt;=$C$68,(E119-$F$68)*$I$68+$E$68,IF(E119&gt;=$C$67,(E119-$F$67)*$I$67+$E$67,IF(E119&gt;=$C$66,(E119-$F$66)*$I$66+$E$66,IF(E119&gt;=$C$65,(E119-$F$65)*$I$65+$E$65,IF(E119&gt;=$C$64,(E119-$F$64)*$I$64+$E$64,IF(E119&gt;=$C$63,(E119-$F$63)*$I$63+$E$63,IF(E119&gt;=$C$62,(E119-$F$62)*$I$62+$E$62,IF(E119&gt;=$C$61,(E119-$F$61)*$I$61+$E$61,IF(E119&gt;=$C$60,(E119-$F$60)*$I$60+$E$60,IF(E119&gt;=$C$59,(E119-$F$59)*$I$59+$E$59,0))))))))))))))))))))</f>
        <v>0</v>
      </c>
      <c r="M119" s="308">
        <f t="shared" ref="M119:M137" si="8">IF(F119=0,0,F119*($F$91+($I$91/(1+(F119/$A$91)^$D$91))))</f>
        <v>0</v>
      </c>
      <c r="N119" s="309">
        <f t="shared" ref="N119:N137" si="9">IF(F119&gt;=$C$78,(F119-$F$78)*$I$78+$E$78,IF(F119&gt;=$C$77,(F119-$F$77)*$I$77+$E$77,IF(F119&gt;=$C$76,(F119-$F$76)*$I$76+$E$76,IF(F119&gt;=$C$75,(F119-$F$75)*$I$75+$E$75,IF(F119&gt;=$C$74,(F119-$F$74)*$I$74+$E$74,IF(F119&gt;=$C$73,(F119-$F$73)*$I$73+$E$73,IF(F119&gt;=$C$72,(F119-$F$72)*$I$72+$E$72,IF(F119&gt;=$C$71,(F119-$F$71)*$I$71+$E$71,IF(F119&gt;=$C$70,(F119-$F$70)*$I$70+$E$70,IF(F119&gt;=$C$69,(F119-$F$69)*$I$69+$E$69,IF(F119&gt;=$C$68,(F119-$F$68)*$I$68+$E$68,IF(F119&gt;=$C$67,(F119-$F$67)*$I$67+$E$67,IF(F119&gt;=$C$66,(F119-$F$66)*$I$66+$E$66,IF(F119&gt;=$C$65,(F119-$F$65)*$I$65+$E$65,IF(F119&gt;=$C$64,(F119-$F$64)*$I$64+$E$64,IF(F119&gt;=$C$63,(F119-$F$63)*$I$63+$E$63,IF(F119&gt;=$C$62,(F119-$F$62)*$I$62+$E$62,IF(F119&gt;=$C$61,(F119-$F$61)*$I$61+$E$61,IF(F119&gt;=$C$60,(F119-$F$60)*$I$60+$E$60,IF(F119&gt;=$C$59,(F119-$F$59)*$I$59+$E$59,0))))))))))))))))))))</f>
        <v>0</v>
      </c>
      <c r="AP119" s="31"/>
    </row>
    <row r="120" spans="1:42" x14ac:dyDescent="0.2">
      <c r="A120" s="236"/>
      <c r="B120" s="236"/>
      <c r="C120" s="280"/>
      <c r="D120" s="322"/>
      <c r="E120" s="322"/>
      <c r="F120" s="322"/>
      <c r="G120" s="308">
        <f>IF('Allgemeines+Zusammenfassung'!$B$13="Ja",'Netzentgelte i.e.S. (Plan)'!H120,'Netzentgelte i.e.S. (Plan)'!I120)</f>
        <v>0</v>
      </c>
      <c r="H120" s="308">
        <f t="shared" si="4"/>
        <v>0</v>
      </c>
      <c r="I120" s="308">
        <f t="shared" si="5"/>
        <v>0</v>
      </c>
      <c r="J120" s="308">
        <f>IF('Allgemeines+Zusammenfassung'!$B$13="Ja",(IF('Allgemeines+Zusammenfassung'!$B$14="Kalenderjahr",'Netzentgelte i.e.S. (Plan)'!K120,'Netzentgelte i.e.S. (Plan)'!K120*9/12+'Netzentgelte i.e.S. (Plan)'!M120*3/12)),(IF('Allgemeines+Zusammenfassung'!$B$14="Kalenderjahr",'Netzentgelte i.e.S. (Plan)'!L120,'Netzentgelte i.e.S. (Plan)'!L120*9/12+'Netzentgelte i.e.S. (Plan)'!N120*3/12)))</f>
        <v>0</v>
      </c>
      <c r="K120" s="308">
        <f t="shared" si="6"/>
        <v>0</v>
      </c>
      <c r="L120" s="308">
        <f t="shared" si="7"/>
        <v>0</v>
      </c>
      <c r="M120" s="308">
        <f t="shared" si="8"/>
        <v>0</v>
      </c>
      <c r="N120" s="308">
        <f t="shared" si="9"/>
        <v>0</v>
      </c>
      <c r="AP120" s="31"/>
    </row>
    <row r="121" spans="1:42" x14ac:dyDescent="0.2">
      <c r="A121" s="236"/>
      <c r="B121" s="236"/>
      <c r="C121" s="280"/>
      <c r="D121" s="322"/>
      <c r="E121" s="322"/>
      <c r="F121" s="322"/>
      <c r="G121" s="308">
        <f>IF('Allgemeines+Zusammenfassung'!$B$13="Ja",'Netzentgelte i.e.S. (Plan)'!H121,'Netzentgelte i.e.S. (Plan)'!I121)</f>
        <v>0</v>
      </c>
      <c r="H121" s="308">
        <f t="shared" si="4"/>
        <v>0</v>
      </c>
      <c r="I121" s="308">
        <f t="shared" si="5"/>
        <v>0</v>
      </c>
      <c r="J121" s="308">
        <f>IF('Allgemeines+Zusammenfassung'!$B$13="Ja",(IF('Allgemeines+Zusammenfassung'!$B$14="Kalenderjahr",'Netzentgelte i.e.S. (Plan)'!K121,'Netzentgelte i.e.S. (Plan)'!K121*9/12+'Netzentgelte i.e.S. (Plan)'!M121*3/12)),(IF('Allgemeines+Zusammenfassung'!$B$14="Kalenderjahr",'Netzentgelte i.e.S. (Plan)'!L121,'Netzentgelte i.e.S. (Plan)'!L121*9/12+'Netzentgelte i.e.S. (Plan)'!N121*3/12)))</f>
        <v>0</v>
      </c>
      <c r="K121" s="308">
        <f t="shared" si="6"/>
        <v>0</v>
      </c>
      <c r="L121" s="308">
        <f t="shared" si="7"/>
        <v>0</v>
      </c>
      <c r="M121" s="308">
        <f t="shared" si="8"/>
        <v>0</v>
      </c>
      <c r="N121" s="308">
        <f t="shared" si="9"/>
        <v>0</v>
      </c>
      <c r="AP121" s="31"/>
    </row>
    <row r="122" spans="1:42" x14ac:dyDescent="0.2">
      <c r="A122" s="236"/>
      <c r="B122" s="236"/>
      <c r="C122" s="280"/>
      <c r="D122" s="322"/>
      <c r="E122" s="322"/>
      <c r="F122" s="322"/>
      <c r="G122" s="308">
        <f>IF('Allgemeines+Zusammenfassung'!$B$13="Ja",'Netzentgelte i.e.S. (Plan)'!H122,'Netzentgelte i.e.S. (Plan)'!I122)</f>
        <v>0</v>
      </c>
      <c r="H122" s="308">
        <f t="shared" si="4"/>
        <v>0</v>
      </c>
      <c r="I122" s="308">
        <f t="shared" si="5"/>
        <v>0</v>
      </c>
      <c r="J122" s="308">
        <f>IF('Allgemeines+Zusammenfassung'!$B$13="Ja",(IF('Allgemeines+Zusammenfassung'!$B$14="Kalenderjahr",'Netzentgelte i.e.S. (Plan)'!K122,'Netzentgelte i.e.S. (Plan)'!K122*9/12+'Netzentgelte i.e.S. (Plan)'!M122*3/12)),(IF('Allgemeines+Zusammenfassung'!$B$14="Kalenderjahr",'Netzentgelte i.e.S. (Plan)'!L122,'Netzentgelte i.e.S. (Plan)'!L122*9/12+'Netzentgelte i.e.S. (Plan)'!N122*3/12)))</f>
        <v>0</v>
      </c>
      <c r="K122" s="308">
        <f t="shared" si="6"/>
        <v>0</v>
      </c>
      <c r="L122" s="308">
        <f t="shared" si="7"/>
        <v>0</v>
      </c>
      <c r="M122" s="308">
        <f t="shared" si="8"/>
        <v>0</v>
      </c>
      <c r="N122" s="308">
        <f t="shared" si="9"/>
        <v>0</v>
      </c>
      <c r="AP122" s="31"/>
    </row>
    <row r="123" spans="1:42" x14ac:dyDescent="0.2">
      <c r="A123" s="236"/>
      <c r="B123" s="236"/>
      <c r="C123" s="280"/>
      <c r="D123" s="322"/>
      <c r="E123" s="322"/>
      <c r="F123" s="322"/>
      <c r="G123" s="308">
        <f>IF('Allgemeines+Zusammenfassung'!$B$13="Ja",'Netzentgelte i.e.S. (Plan)'!H123,'Netzentgelte i.e.S. (Plan)'!I123)</f>
        <v>0</v>
      </c>
      <c r="H123" s="308">
        <f t="shared" si="4"/>
        <v>0</v>
      </c>
      <c r="I123" s="308">
        <f t="shared" si="5"/>
        <v>0</v>
      </c>
      <c r="J123" s="308">
        <f>IF('Allgemeines+Zusammenfassung'!$B$13="Ja",(IF('Allgemeines+Zusammenfassung'!$B$14="Kalenderjahr",'Netzentgelte i.e.S. (Plan)'!K123,'Netzentgelte i.e.S. (Plan)'!K123*9/12+'Netzentgelte i.e.S. (Plan)'!M123*3/12)),(IF('Allgemeines+Zusammenfassung'!$B$14="Kalenderjahr",'Netzentgelte i.e.S. (Plan)'!L123,'Netzentgelte i.e.S. (Plan)'!L123*9/12+'Netzentgelte i.e.S. (Plan)'!N123*3/12)))</f>
        <v>0</v>
      </c>
      <c r="K123" s="308">
        <f t="shared" si="6"/>
        <v>0</v>
      </c>
      <c r="L123" s="308">
        <f t="shared" si="7"/>
        <v>0</v>
      </c>
      <c r="M123" s="308">
        <f t="shared" si="8"/>
        <v>0</v>
      </c>
      <c r="N123" s="308">
        <f t="shared" si="9"/>
        <v>0</v>
      </c>
      <c r="AP123" s="31"/>
    </row>
    <row r="124" spans="1:42" x14ac:dyDescent="0.2">
      <c r="A124" s="236"/>
      <c r="B124" s="236"/>
      <c r="C124" s="280"/>
      <c r="D124" s="322"/>
      <c r="E124" s="322"/>
      <c r="F124" s="322"/>
      <c r="G124" s="308">
        <f>IF('Allgemeines+Zusammenfassung'!$B$13="Ja",'Netzentgelte i.e.S. (Plan)'!H124,'Netzentgelte i.e.S. (Plan)'!I124)</f>
        <v>0</v>
      </c>
      <c r="H124" s="308">
        <f t="shared" si="4"/>
        <v>0</v>
      </c>
      <c r="I124" s="308">
        <f t="shared" si="5"/>
        <v>0</v>
      </c>
      <c r="J124" s="308">
        <f>IF('Allgemeines+Zusammenfassung'!$B$13="Ja",(IF('Allgemeines+Zusammenfassung'!$B$14="Kalenderjahr",'Netzentgelte i.e.S. (Plan)'!K124,'Netzentgelte i.e.S. (Plan)'!K124*9/12+'Netzentgelte i.e.S. (Plan)'!M124*3/12)),(IF('Allgemeines+Zusammenfassung'!$B$14="Kalenderjahr",'Netzentgelte i.e.S. (Plan)'!L124,'Netzentgelte i.e.S. (Plan)'!L124*9/12+'Netzentgelte i.e.S. (Plan)'!N124*3/12)))</f>
        <v>0</v>
      </c>
      <c r="K124" s="308">
        <f t="shared" si="6"/>
        <v>0</v>
      </c>
      <c r="L124" s="308">
        <f t="shared" si="7"/>
        <v>0</v>
      </c>
      <c r="M124" s="308">
        <f t="shared" si="8"/>
        <v>0</v>
      </c>
      <c r="N124" s="308">
        <f t="shared" si="9"/>
        <v>0</v>
      </c>
      <c r="AP124" s="31"/>
    </row>
    <row r="125" spans="1:42" x14ac:dyDescent="0.2">
      <c r="A125" s="235"/>
      <c r="B125" s="235"/>
      <c r="C125" s="280"/>
      <c r="D125" s="322"/>
      <c r="E125" s="322"/>
      <c r="F125" s="322"/>
      <c r="G125" s="308">
        <f>IF('Allgemeines+Zusammenfassung'!$B$13="Ja",'Netzentgelte i.e.S. (Plan)'!H125,'Netzentgelte i.e.S. (Plan)'!I125)</f>
        <v>0</v>
      </c>
      <c r="H125" s="308">
        <f t="shared" si="4"/>
        <v>0</v>
      </c>
      <c r="I125" s="308">
        <f t="shared" si="5"/>
        <v>0</v>
      </c>
      <c r="J125" s="308">
        <f>IF('Allgemeines+Zusammenfassung'!$B$13="Ja",(IF('Allgemeines+Zusammenfassung'!$B$14="Kalenderjahr",'Netzentgelte i.e.S. (Plan)'!K125,'Netzentgelte i.e.S. (Plan)'!K125*9/12+'Netzentgelte i.e.S. (Plan)'!M125*3/12)),(IF('Allgemeines+Zusammenfassung'!$B$14="Kalenderjahr",'Netzentgelte i.e.S. (Plan)'!L125,'Netzentgelte i.e.S. (Plan)'!L125*9/12+'Netzentgelte i.e.S. (Plan)'!N125*3/12)))</f>
        <v>0</v>
      </c>
      <c r="K125" s="308">
        <f t="shared" si="6"/>
        <v>0</v>
      </c>
      <c r="L125" s="308">
        <f t="shared" si="7"/>
        <v>0</v>
      </c>
      <c r="M125" s="308">
        <f t="shared" si="8"/>
        <v>0</v>
      </c>
      <c r="N125" s="308">
        <f t="shared" si="9"/>
        <v>0</v>
      </c>
      <c r="AP125" s="31"/>
    </row>
    <row r="126" spans="1:42" x14ac:dyDescent="0.2">
      <c r="A126" s="236"/>
      <c r="B126" s="236"/>
      <c r="C126" s="280"/>
      <c r="D126" s="322"/>
      <c r="E126" s="374"/>
      <c r="F126" s="374"/>
      <c r="G126" s="308">
        <f>IF('Allgemeines+Zusammenfassung'!$B$13="Ja",'Netzentgelte i.e.S. (Plan)'!H126,'Netzentgelte i.e.S. (Plan)'!I126)</f>
        <v>0</v>
      </c>
      <c r="H126" s="308">
        <f t="shared" si="4"/>
        <v>0</v>
      </c>
      <c r="I126" s="308">
        <f t="shared" si="5"/>
        <v>0</v>
      </c>
      <c r="J126" s="308">
        <f>IF('Allgemeines+Zusammenfassung'!$B$13="Ja",(IF('Allgemeines+Zusammenfassung'!$B$14="Kalenderjahr",'Netzentgelte i.e.S. (Plan)'!K126,'Netzentgelte i.e.S. (Plan)'!K126*9/12+'Netzentgelte i.e.S. (Plan)'!M126*3/12)),(IF('Allgemeines+Zusammenfassung'!$B$14="Kalenderjahr",'Netzentgelte i.e.S. (Plan)'!L126,'Netzentgelte i.e.S. (Plan)'!L126*9/12+'Netzentgelte i.e.S. (Plan)'!N126*3/12)))</f>
        <v>0</v>
      </c>
      <c r="K126" s="308">
        <f t="shared" si="6"/>
        <v>0</v>
      </c>
      <c r="L126" s="308">
        <f t="shared" si="7"/>
        <v>0</v>
      </c>
      <c r="M126" s="308">
        <f t="shared" si="8"/>
        <v>0</v>
      </c>
      <c r="N126" s="308">
        <f t="shared" si="9"/>
        <v>0</v>
      </c>
      <c r="AP126" s="31"/>
    </row>
    <row r="127" spans="1:42" x14ac:dyDescent="0.2">
      <c r="A127" s="236"/>
      <c r="B127" s="236"/>
      <c r="C127" s="280"/>
      <c r="D127" s="322"/>
      <c r="E127" s="322"/>
      <c r="F127" s="322"/>
      <c r="G127" s="308">
        <f>IF('Allgemeines+Zusammenfassung'!$B$13="Ja",'Netzentgelte i.e.S. (Plan)'!H127,'Netzentgelte i.e.S. (Plan)'!I127)</f>
        <v>0</v>
      </c>
      <c r="H127" s="308">
        <f t="shared" si="4"/>
        <v>0</v>
      </c>
      <c r="I127" s="308">
        <f t="shared" si="5"/>
        <v>0</v>
      </c>
      <c r="J127" s="308">
        <f>IF('Allgemeines+Zusammenfassung'!$B$13="Ja",(IF('Allgemeines+Zusammenfassung'!$B$14="Kalenderjahr",'Netzentgelte i.e.S. (Plan)'!K127,'Netzentgelte i.e.S. (Plan)'!K127*9/12+'Netzentgelte i.e.S. (Plan)'!M127*3/12)),(IF('Allgemeines+Zusammenfassung'!$B$14="Kalenderjahr",'Netzentgelte i.e.S. (Plan)'!L127,'Netzentgelte i.e.S. (Plan)'!L127*9/12+'Netzentgelte i.e.S. (Plan)'!N127*3/12)))</f>
        <v>0</v>
      </c>
      <c r="K127" s="308">
        <f t="shared" si="6"/>
        <v>0</v>
      </c>
      <c r="L127" s="308">
        <f t="shared" si="7"/>
        <v>0</v>
      </c>
      <c r="M127" s="308">
        <f t="shared" si="8"/>
        <v>0</v>
      </c>
      <c r="N127" s="308">
        <f t="shared" si="9"/>
        <v>0</v>
      </c>
      <c r="AP127" s="31"/>
    </row>
    <row r="128" spans="1:42" x14ac:dyDescent="0.2">
      <c r="A128" s="236"/>
      <c r="B128" s="236"/>
      <c r="C128" s="280"/>
      <c r="D128" s="322"/>
      <c r="E128" s="322"/>
      <c r="F128" s="322"/>
      <c r="G128" s="308">
        <f>IF('Allgemeines+Zusammenfassung'!$B$13="Ja",'Netzentgelte i.e.S. (Plan)'!H128,'Netzentgelte i.e.S. (Plan)'!I128)</f>
        <v>0</v>
      </c>
      <c r="H128" s="308">
        <f t="shared" si="4"/>
        <v>0</v>
      </c>
      <c r="I128" s="308">
        <f t="shared" si="5"/>
        <v>0</v>
      </c>
      <c r="J128" s="308">
        <f>IF('Allgemeines+Zusammenfassung'!$B$13="Ja",(IF('Allgemeines+Zusammenfassung'!$B$14="Kalenderjahr",'Netzentgelte i.e.S. (Plan)'!K128,'Netzentgelte i.e.S. (Plan)'!K128*9/12+'Netzentgelte i.e.S. (Plan)'!M128*3/12)),(IF('Allgemeines+Zusammenfassung'!$B$14="Kalenderjahr",'Netzentgelte i.e.S. (Plan)'!L128,'Netzentgelte i.e.S. (Plan)'!L128*9/12+'Netzentgelte i.e.S. (Plan)'!N128*3/12)))</f>
        <v>0</v>
      </c>
      <c r="K128" s="308">
        <f t="shared" si="6"/>
        <v>0</v>
      </c>
      <c r="L128" s="308">
        <f t="shared" si="7"/>
        <v>0</v>
      </c>
      <c r="M128" s="308">
        <f t="shared" si="8"/>
        <v>0</v>
      </c>
      <c r="N128" s="308">
        <f t="shared" si="9"/>
        <v>0</v>
      </c>
      <c r="AP128" s="31"/>
    </row>
    <row r="129" spans="1:47" x14ac:dyDescent="0.2">
      <c r="A129" s="236"/>
      <c r="B129" s="236"/>
      <c r="C129" s="280"/>
      <c r="D129" s="322"/>
      <c r="E129" s="322"/>
      <c r="F129" s="322"/>
      <c r="G129" s="308">
        <f>IF('Allgemeines+Zusammenfassung'!$B$13="Ja",'Netzentgelte i.e.S. (Plan)'!H129,'Netzentgelte i.e.S. (Plan)'!I129)</f>
        <v>0</v>
      </c>
      <c r="H129" s="308">
        <f t="shared" si="4"/>
        <v>0</v>
      </c>
      <c r="I129" s="308">
        <f t="shared" si="5"/>
        <v>0</v>
      </c>
      <c r="J129" s="308">
        <f>IF('Allgemeines+Zusammenfassung'!$B$13="Ja",(IF('Allgemeines+Zusammenfassung'!$B$14="Kalenderjahr",'Netzentgelte i.e.S. (Plan)'!K129,'Netzentgelte i.e.S. (Plan)'!K129*9/12+'Netzentgelte i.e.S. (Plan)'!M129*3/12)),(IF('Allgemeines+Zusammenfassung'!$B$14="Kalenderjahr",'Netzentgelte i.e.S. (Plan)'!L129,'Netzentgelte i.e.S. (Plan)'!L129*9/12+'Netzentgelte i.e.S. (Plan)'!N129*3/12)))</f>
        <v>0</v>
      </c>
      <c r="K129" s="308">
        <f t="shared" si="6"/>
        <v>0</v>
      </c>
      <c r="L129" s="308">
        <f t="shared" si="7"/>
        <v>0</v>
      </c>
      <c r="M129" s="308">
        <f t="shared" si="8"/>
        <v>0</v>
      </c>
      <c r="N129" s="308">
        <f t="shared" si="9"/>
        <v>0</v>
      </c>
      <c r="AP129" s="31"/>
    </row>
    <row r="130" spans="1:47" x14ac:dyDescent="0.2">
      <c r="A130" s="236"/>
      <c r="B130" s="236"/>
      <c r="C130" s="280"/>
      <c r="D130" s="322"/>
      <c r="E130" s="322"/>
      <c r="F130" s="322"/>
      <c r="G130" s="308">
        <f>IF('Allgemeines+Zusammenfassung'!$B$13="Ja",'Netzentgelte i.e.S. (Plan)'!H130,'Netzentgelte i.e.S. (Plan)'!I130)</f>
        <v>0</v>
      </c>
      <c r="H130" s="308">
        <f t="shared" si="4"/>
        <v>0</v>
      </c>
      <c r="I130" s="308">
        <f t="shared" si="5"/>
        <v>0</v>
      </c>
      <c r="J130" s="308">
        <f>IF('Allgemeines+Zusammenfassung'!$B$13="Ja",(IF('Allgemeines+Zusammenfassung'!$B$14="Kalenderjahr",'Netzentgelte i.e.S. (Plan)'!K130,'Netzentgelte i.e.S. (Plan)'!K130*9/12+'Netzentgelte i.e.S. (Plan)'!M130*3/12)),(IF('Allgemeines+Zusammenfassung'!$B$14="Kalenderjahr",'Netzentgelte i.e.S. (Plan)'!L130,'Netzentgelte i.e.S. (Plan)'!L130*9/12+'Netzentgelte i.e.S. (Plan)'!N130*3/12)))</f>
        <v>0</v>
      </c>
      <c r="K130" s="308">
        <f t="shared" si="6"/>
        <v>0</v>
      </c>
      <c r="L130" s="308">
        <f t="shared" si="7"/>
        <v>0</v>
      </c>
      <c r="M130" s="308">
        <f t="shared" si="8"/>
        <v>0</v>
      </c>
      <c r="N130" s="308">
        <f t="shared" si="9"/>
        <v>0</v>
      </c>
      <c r="AP130" s="31"/>
    </row>
    <row r="131" spans="1:47" x14ac:dyDescent="0.2">
      <c r="A131" s="235"/>
      <c r="B131" s="235"/>
      <c r="C131" s="280"/>
      <c r="D131" s="322"/>
      <c r="E131" s="322"/>
      <c r="F131" s="322"/>
      <c r="G131" s="308">
        <f>IF('Allgemeines+Zusammenfassung'!$B$13="Ja",'Netzentgelte i.e.S. (Plan)'!H131,'Netzentgelte i.e.S. (Plan)'!I131)</f>
        <v>0</v>
      </c>
      <c r="H131" s="308">
        <f t="shared" si="4"/>
        <v>0</v>
      </c>
      <c r="I131" s="308">
        <f t="shared" si="5"/>
        <v>0</v>
      </c>
      <c r="J131" s="308">
        <f>IF('Allgemeines+Zusammenfassung'!$B$13="Ja",(IF('Allgemeines+Zusammenfassung'!$B$14="Kalenderjahr",'Netzentgelte i.e.S. (Plan)'!K131,'Netzentgelte i.e.S. (Plan)'!K131*9/12+'Netzentgelte i.e.S. (Plan)'!M131*3/12)),(IF('Allgemeines+Zusammenfassung'!$B$14="Kalenderjahr",'Netzentgelte i.e.S. (Plan)'!L131,'Netzentgelte i.e.S. (Plan)'!L131*9/12+'Netzentgelte i.e.S. (Plan)'!N131*3/12)))</f>
        <v>0</v>
      </c>
      <c r="K131" s="308">
        <f t="shared" si="6"/>
        <v>0</v>
      </c>
      <c r="L131" s="308">
        <f t="shared" si="7"/>
        <v>0</v>
      </c>
      <c r="M131" s="308">
        <f t="shared" si="8"/>
        <v>0</v>
      </c>
      <c r="N131" s="308">
        <f t="shared" si="9"/>
        <v>0</v>
      </c>
      <c r="AP131" s="31"/>
    </row>
    <row r="132" spans="1:47" x14ac:dyDescent="0.2">
      <c r="A132" s="236"/>
      <c r="B132" s="236"/>
      <c r="C132" s="280"/>
      <c r="D132" s="322"/>
      <c r="E132" s="374"/>
      <c r="F132" s="374"/>
      <c r="G132" s="308">
        <f>IF('Allgemeines+Zusammenfassung'!$B$13="Ja",'Netzentgelte i.e.S. (Plan)'!H132,'Netzentgelte i.e.S. (Plan)'!I132)</f>
        <v>0</v>
      </c>
      <c r="H132" s="308">
        <f t="shared" si="4"/>
        <v>0</v>
      </c>
      <c r="I132" s="308">
        <f t="shared" si="5"/>
        <v>0</v>
      </c>
      <c r="J132" s="308">
        <f>IF('Allgemeines+Zusammenfassung'!$B$13="Ja",(IF('Allgemeines+Zusammenfassung'!$B$14="Kalenderjahr",'Netzentgelte i.e.S. (Plan)'!K132,'Netzentgelte i.e.S. (Plan)'!K132*9/12+'Netzentgelte i.e.S. (Plan)'!M132*3/12)),(IF('Allgemeines+Zusammenfassung'!$B$14="Kalenderjahr",'Netzentgelte i.e.S. (Plan)'!L132,'Netzentgelte i.e.S. (Plan)'!L132*9/12+'Netzentgelte i.e.S. (Plan)'!N132*3/12)))</f>
        <v>0</v>
      </c>
      <c r="K132" s="308">
        <f t="shared" si="6"/>
        <v>0</v>
      </c>
      <c r="L132" s="308">
        <f t="shared" si="7"/>
        <v>0</v>
      </c>
      <c r="M132" s="308">
        <f t="shared" si="8"/>
        <v>0</v>
      </c>
      <c r="N132" s="308">
        <f t="shared" si="9"/>
        <v>0</v>
      </c>
      <c r="AP132" s="31"/>
    </row>
    <row r="133" spans="1:47" x14ac:dyDescent="0.2">
      <c r="A133" s="236"/>
      <c r="B133" s="236"/>
      <c r="C133" s="280"/>
      <c r="D133" s="322"/>
      <c r="E133" s="322"/>
      <c r="F133" s="322"/>
      <c r="G133" s="308">
        <f>IF('Allgemeines+Zusammenfassung'!$B$13="Ja",'Netzentgelte i.e.S. (Plan)'!H133,'Netzentgelte i.e.S. (Plan)'!I133)</f>
        <v>0</v>
      </c>
      <c r="H133" s="308">
        <f t="shared" si="4"/>
        <v>0</v>
      </c>
      <c r="I133" s="308">
        <f t="shared" si="5"/>
        <v>0</v>
      </c>
      <c r="J133" s="308">
        <f>IF('Allgemeines+Zusammenfassung'!$B$13="Ja",(IF('Allgemeines+Zusammenfassung'!$B$14="Kalenderjahr",'Netzentgelte i.e.S. (Plan)'!K133,'Netzentgelte i.e.S. (Plan)'!K133*9/12+'Netzentgelte i.e.S. (Plan)'!M133*3/12)),(IF('Allgemeines+Zusammenfassung'!$B$14="Kalenderjahr",'Netzentgelte i.e.S. (Plan)'!L133,'Netzentgelte i.e.S. (Plan)'!L133*9/12+'Netzentgelte i.e.S. (Plan)'!N133*3/12)))</f>
        <v>0</v>
      </c>
      <c r="K133" s="308">
        <f t="shared" si="6"/>
        <v>0</v>
      </c>
      <c r="L133" s="308">
        <f t="shared" si="7"/>
        <v>0</v>
      </c>
      <c r="M133" s="308">
        <f t="shared" si="8"/>
        <v>0</v>
      </c>
      <c r="N133" s="308">
        <f t="shared" si="9"/>
        <v>0</v>
      </c>
      <c r="AP133" s="31"/>
    </row>
    <row r="134" spans="1:47" x14ac:dyDescent="0.2">
      <c r="A134" s="236"/>
      <c r="B134" s="236"/>
      <c r="C134" s="280"/>
      <c r="D134" s="322"/>
      <c r="E134" s="322"/>
      <c r="F134" s="322"/>
      <c r="G134" s="308">
        <f>IF('Allgemeines+Zusammenfassung'!$B$13="Ja",'Netzentgelte i.e.S. (Plan)'!H134,'Netzentgelte i.e.S. (Plan)'!I134)</f>
        <v>0</v>
      </c>
      <c r="H134" s="308">
        <f t="shared" si="4"/>
        <v>0</v>
      </c>
      <c r="I134" s="308">
        <f t="shared" si="5"/>
        <v>0</v>
      </c>
      <c r="J134" s="308">
        <f>IF('Allgemeines+Zusammenfassung'!$B$13="Ja",(IF('Allgemeines+Zusammenfassung'!$B$14="Kalenderjahr",'Netzentgelte i.e.S. (Plan)'!K134,'Netzentgelte i.e.S. (Plan)'!K134*9/12+'Netzentgelte i.e.S. (Plan)'!M134*3/12)),(IF('Allgemeines+Zusammenfassung'!$B$14="Kalenderjahr",'Netzentgelte i.e.S. (Plan)'!L134,'Netzentgelte i.e.S. (Plan)'!L134*9/12+'Netzentgelte i.e.S. (Plan)'!N134*3/12)))</f>
        <v>0</v>
      </c>
      <c r="K134" s="308">
        <f t="shared" si="6"/>
        <v>0</v>
      </c>
      <c r="L134" s="308">
        <f t="shared" si="7"/>
        <v>0</v>
      </c>
      <c r="M134" s="308">
        <f t="shared" si="8"/>
        <v>0</v>
      </c>
      <c r="N134" s="308">
        <f t="shared" si="9"/>
        <v>0</v>
      </c>
      <c r="AP134" s="31"/>
    </row>
    <row r="135" spans="1:47" x14ac:dyDescent="0.2">
      <c r="A135" s="236"/>
      <c r="B135" s="236"/>
      <c r="C135" s="280"/>
      <c r="D135" s="322"/>
      <c r="E135" s="322"/>
      <c r="F135" s="322"/>
      <c r="G135" s="308">
        <f>IF('Allgemeines+Zusammenfassung'!$B$13="Ja",'Netzentgelte i.e.S. (Plan)'!H135,'Netzentgelte i.e.S. (Plan)'!I135)</f>
        <v>0</v>
      </c>
      <c r="H135" s="308">
        <f t="shared" si="4"/>
        <v>0</v>
      </c>
      <c r="I135" s="308">
        <f t="shared" si="5"/>
        <v>0</v>
      </c>
      <c r="J135" s="308">
        <f>IF('Allgemeines+Zusammenfassung'!$B$13="Ja",(IF('Allgemeines+Zusammenfassung'!$B$14="Kalenderjahr",'Netzentgelte i.e.S. (Plan)'!K135,'Netzentgelte i.e.S. (Plan)'!K135*9/12+'Netzentgelte i.e.S. (Plan)'!M135*3/12)),(IF('Allgemeines+Zusammenfassung'!$B$14="Kalenderjahr",'Netzentgelte i.e.S. (Plan)'!L135,'Netzentgelte i.e.S. (Plan)'!L135*9/12+'Netzentgelte i.e.S. (Plan)'!N135*3/12)))</f>
        <v>0</v>
      </c>
      <c r="K135" s="308">
        <f t="shared" si="6"/>
        <v>0</v>
      </c>
      <c r="L135" s="308">
        <f t="shared" si="7"/>
        <v>0</v>
      </c>
      <c r="M135" s="308">
        <f t="shared" si="8"/>
        <v>0</v>
      </c>
      <c r="N135" s="308">
        <f t="shared" si="9"/>
        <v>0</v>
      </c>
      <c r="AP135" s="31"/>
    </row>
    <row r="136" spans="1:47" x14ac:dyDescent="0.2">
      <c r="A136" s="236"/>
      <c r="B136" s="236"/>
      <c r="C136" s="280"/>
      <c r="D136" s="322"/>
      <c r="E136" s="322"/>
      <c r="F136" s="322"/>
      <c r="G136" s="308">
        <f>IF('Allgemeines+Zusammenfassung'!$B$13="Ja",'Netzentgelte i.e.S. (Plan)'!H136,'Netzentgelte i.e.S. (Plan)'!I136)</f>
        <v>0</v>
      </c>
      <c r="H136" s="308">
        <f t="shared" si="4"/>
        <v>0</v>
      </c>
      <c r="I136" s="308">
        <f t="shared" si="5"/>
        <v>0</v>
      </c>
      <c r="J136" s="308">
        <f>IF('Allgemeines+Zusammenfassung'!$B$13="Ja",(IF('Allgemeines+Zusammenfassung'!$B$14="Kalenderjahr",'Netzentgelte i.e.S. (Plan)'!K136,'Netzentgelte i.e.S. (Plan)'!K136*9/12+'Netzentgelte i.e.S. (Plan)'!M136*3/12)),(IF('Allgemeines+Zusammenfassung'!$B$14="Kalenderjahr",'Netzentgelte i.e.S. (Plan)'!L136,'Netzentgelte i.e.S. (Plan)'!L136*9/12+'Netzentgelte i.e.S. (Plan)'!N136*3/12)))</f>
        <v>0</v>
      </c>
      <c r="K136" s="308">
        <f t="shared" si="6"/>
        <v>0</v>
      </c>
      <c r="L136" s="308">
        <f t="shared" si="7"/>
        <v>0</v>
      </c>
      <c r="M136" s="308">
        <f t="shared" si="8"/>
        <v>0</v>
      </c>
      <c r="N136" s="308">
        <f t="shared" si="9"/>
        <v>0</v>
      </c>
      <c r="AP136" s="31"/>
    </row>
    <row r="137" spans="1:47" x14ac:dyDescent="0.2">
      <c r="A137" s="236" t="s">
        <v>19</v>
      </c>
      <c r="B137" s="236"/>
      <c r="C137" s="280"/>
      <c r="D137" s="322"/>
      <c r="E137" s="375"/>
      <c r="F137" s="375"/>
      <c r="G137" s="308">
        <f>IF('Allgemeines+Zusammenfassung'!$B$13="Ja",'Netzentgelte i.e.S. (Plan)'!H137,'Netzentgelte i.e.S. (Plan)'!I137)</f>
        <v>0</v>
      </c>
      <c r="H137" s="308">
        <f t="shared" si="4"/>
        <v>0</v>
      </c>
      <c r="I137" s="308">
        <f t="shared" si="5"/>
        <v>0</v>
      </c>
      <c r="J137" s="308">
        <f>IF('Allgemeines+Zusammenfassung'!$B$13="Ja",(IF('Allgemeines+Zusammenfassung'!$B$14="Kalenderjahr",'Netzentgelte i.e.S. (Plan)'!K137,'Netzentgelte i.e.S. (Plan)'!K137*9/12+'Netzentgelte i.e.S. (Plan)'!M137*3/12)),(IF('Allgemeines+Zusammenfassung'!$B$14="Kalenderjahr",'Netzentgelte i.e.S. (Plan)'!L137,'Netzentgelte i.e.S. (Plan)'!L137*9/12+'Netzentgelte i.e.S. (Plan)'!N137*3/12)))</f>
        <v>0</v>
      </c>
      <c r="K137" s="308">
        <f t="shared" si="6"/>
        <v>0</v>
      </c>
      <c r="L137" s="308">
        <f t="shared" si="7"/>
        <v>0</v>
      </c>
      <c r="M137" s="308">
        <f t="shared" si="8"/>
        <v>0</v>
      </c>
      <c r="N137" s="308">
        <f t="shared" si="9"/>
        <v>0</v>
      </c>
      <c r="AP137" s="31"/>
    </row>
    <row r="138" spans="1:47" s="87" customFormat="1" ht="15.75" x14ac:dyDescent="0.25">
      <c r="A138" s="93" t="s">
        <v>27</v>
      </c>
      <c r="B138" s="85"/>
      <c r="C138" s="90"/>
      <c r="D138" s="327">
        <f>SUM(D118:D137)</f>
        <v>0</v>
      </c>
      <c r="E138" s="327">
        <f t="shared" ref="E138:L138" si="10">SUM(E118:E137)</f>
        <v>0</v>
      </c>
      <c r="F138" s="327">
        <f>SUM(F118:F137)</f>
        <v>0</v>
      </c>
      <c r="G138" s="327">
        <f t="shared" si="10"/>
        <v>0</v>
      </c>
      <c r="H138" s="327">
        <f t="shared" si="10"/>
        <v>0</v>
      </c>
      <c r="I138" s="327">
        <f t="shared" si="10"/>
        <v>0</v>
      </c>
      <c r="J138" s="328">
        <f t="shared" si="10"/>
        <v>0</v>
      </c>
      <c r="K138" s="327">
        <f t="shared" si="10"/>
        <v>0</v>
      </c>
      <c r="L138" s="327">
        <f t="shared" si="10"/>
        <v>0</v>
      </c>
      <c r="M138" s="327">
        <f t="shared" ref="M138:N138" si="11">SUM(M118:M137)</f>
        <v>0</v>
      </c>
      <c r="N138" s="327">
        <f t="shared" si="11"/>
        <v>0</v>
      </c>
    </row>
    <row r="139" spans="1:47" s="88" customFormat="1" ht="15.75" x14ac:dyDescent="0.25">
      <c r="A139" s="94" t="s">
        <v>28</v>
      </c>
      <c r="B139" s="95"/>
      <c r="C139" s="90"/>
      <c r="D139" s="356"/>
      <c r="E139" s="356"/>
      <c r="F139" s="356"/>
      <c r="G139" s="357"/>
      <c r="H139" s="357"/>
      <c r="I139" s="357"/>
      <c r="J139" s="373">
        <f>G138+J138</f>
        <v>0</v>
      </c>
      <c r="K139" s="368"/>
      <c r="L139" s="368"/>
      <c r="M139" s="368"/>
      <c r="N139" s="368"/>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row>
    <row r="140" spans="1:47" s="31" customFormat="1" ht="15.75" x14ac:dyDescent="0.2">
      <c r="A140" s="10"/>
      <c r="B140" s="30"/>
      <c r="C140" s="30"/>
      <c r="D140" s="30"/>
      <c r="E140" s="30"/>
      <c r="F140" s="30"/>
      <c r="G140" s="30"/>
      <c r="H140" s="30"/>
      <c r="I140" s="9"/>
    </row>
    <row r="141" spans="1:47" s="31" customFormat="1" ht="15.75" x14ac:dyDescent="0.25">
      <c r="A141" s="96"/>
      <c r="B141" s="96"/>
      <c r="C141" s="96"/>
      <c r="D141" s="9"/>
      <c r="E141" s="96"/>
      <c r="F141" s="96"/>
      <c r="G141" s="96"/>
      <c r="H141" s="96"/>
      <c r="I141" s="96"/>
    </row>
    <row r="142" spans="1:47" s="31" customFormat="1" ht="15.75" x14ac:dyDescent="0.2">
      <c r="A142" s="39"/>
      <c r="B142" s="39"/>
      <c r="C142" s="39"/>
      <c r="D142" s="97"/>
      <c r="E142" s="39"/>
      <c r="F142" s="97"/>
      <c r="G142" s="97"/>
      <c r="H142" s="97"/>
      <c r="I142" s="97"/>
      <c r="AP142" s="32"/>
      <c r="AQ142" s="32"/>
      <c r="AR142" s="32"/>
      <c r="AS142" s="32"/>
      <c r="AT142" s="32"/>
      <c r="AU142" s="32"/>
    </row>
    <row r="143" spans="1:47" s="31" customFormat="1" ht="15.75" x14ac:dyDescent="0.25">
      <c r="A143" s="39"/>
      <c r="B143" s="39"/>
      <c r="C143" s="39"/>
      <c r="D143" s="39"/>
      <c r="E143" s="39"/>
      <c r="F143" s="97"/>
      <c r="G143" s="97"/>
      <c r="H143" s="97"/>
      <c r="I143" s="96"/>
      <c r="AP143" s="32"/>
      <c r="AQ143" s="32"/>
      <c r="AR143" s="32"/>
      <c r="AS143" s="32"/>
      <c r="AT143" s="32"/>
      <c r="AU143" s="32"/>
    </row>
    <row r="144" spans="1:47" s="31" customFormat="1" x14ac:dyDescent="0.2">
      <c r="A144" s="84"/>
      <c r="B144" s="84"/>
      <c r="C144" s="84"/>
      <c r="D144" s="84"/>
      <c r="E144" s="98"/>
      <c r="F144" s="84"/>
      <c r="G144" s="84"/>
      <c r="H144" s="84"/>
      <c r="I144" s="84"/>
      <c r="AP144" s="32"/>
      <c r="AQ144" s="32"/>
      <c r="AR144" s="32"/>
      <c r="AS144" s="32"/>
      <c r="AT144" s="32"/>
      <c r="AU144" s="32"/>
    </row>
    <row r="145" spans="1:47" s="31" customFormat="1" x14ac:dyDescent="0.2">
      <c r="A145" s="9"/>
      <c r="B145" s="9"/>
      <c r="C145" s="9"/>
      <c r="D145" s="9"/>
      <c r="E145" s="9"/>
      <c r="F145" s="9"/>
      <c r="G145" s="9"/>
      <c r="H145" s="9"/>
      <c r="I145" s="9"/>
      <c r="AP145" s="32"/>
      <c r="AQ145" s="32"/>
      <c r="AR145" s="32"/>
      <c r="AS145" s="32"/>
      <c r="AT145" s="32"/>
      <c r="AU145" s="32"/>
    </row>
    <row r="146" spans="1:47" s="31" customFormat="1" x14ac:dyDescent="0.2">
      <c r="A146" s="9"/>
      <c r="B146" s="9"/>
      <c r="C146" s="9"/>
      <c r="D146" s="9"/>
      <c r="E146" s="9"/>
      <c r="F146" s="9"/>
      <c r="G146" s="9"/>
      <c r="H146" s="9"/>
      <c r="I146" s="9"/>
      <c r="AP146" s="32"/>
      <c r="AQ146" s="32"/>
      <c r="AR146" s="32"/>
      <c r="AS146" s="32"/>
      <c r="AT146" s="32"/>
      <c r="AU146" s="32"/>
    </row>
    <row r="147" spans="1:47" s="31" customFormat="1" x14ac:dyDescent="0.2">
      <c r="A147" s="9"/>
      <c r="B147" s="9"/>
      <c r="C147" s="9"/>
      <c r="D147" s="9"/>
      <c r="E147" s="9"/>
      <c r="F147" s="9"/>
      <c r="G147" s="9"/>
      <c r="H147" s="9"/>
      <c r="I147" s="9"/>
      <c r="AP147" s="32"/>
      <c r="AQ147" s="32"/>
      <c r="AR147" s="32"/>
      <c r="AS147" s="32"/>
      <c r="AT147" s="32"/>
      <c r="AU147" s="32"/>
    </row>
    <row r="148" spans="1:47" s="31" customFormat="1" x14ac:dyDescent="0.2">
      <c r="A148" s="9"/>
      <c r="B148" s="9"/>
      <c r="C148" s="9"/>
      <c r="D148" s="9"/>
      <c r="E148" s="9"/>
      <c r="F148" s="9"/>
      <c r="G148" s="9"/>
      <c r="H148" s="9"/>
      <c r="I148" s="9"/>
      <c r="AP148" s="32"/>
      <c r="AQ148" s="32"/>
      <c r="AR148" s="32"/>
      <c r="AS148" s="32"/>
      <c r="AT148" s="32"/>
      <c r="AU148" s="32"/>
    </row>
    <row r="149" spans="1:47" s="31" customFormat="1" x14ac:dyDescent="0.2">
      <c r="C149" s="9"/>
      <c r="AP149" s="32"/>
      <c r="AQ149" s="32"/>
      <c r="AR149" s="32"/>
      <c r="AS149" s="32"/>
      <c r="AT149" s="32"/>
      <c r="AU149" s="32"/>
    </row>
    <row r="150" spans="1:47" s="31" customFormat="1" x14ac:dyDescent="0.2">
      <c r="C150" s="9"/>
      <c r="AP150" s="32"/>
      <c r="AQ150" s="32"/>
      <c r="AR150" s="32"/>
      <c r="AS150" s="32"/>
      <c r="AT150" s="32"/>
      <c r="AU150" s="32"/>
    </row>
    <row r="151" spans="1:47" s="31" customFormat="1" x14ac:dyDescent="0.2">
      <c r="C151" s="9"/>
      <c r="AP151" s="32"/>
      <c r="AQ151" s="32"/>
      <c r="AR151" s="32"/>
      <c r="AS151" s="32"/>
      <c r="AT151" s="32"/>
      <c r="AU151" s="32"/>
    </row>
    <row r="152" spans="1:47" s="31" customFormat="1" x14ac:dyDescent="0.2">
      <c r="C152" s="9"/>
      <c r="AP152" s="32"/>
      <c r="AQ152" s="32"/>
      <c r="AR152" s="32"/>
      <c r="AS152" s="32"/>
      <c r="AT152" s="32"/>
      <c r="AU152" s="32"/>
    </row>
    <row r="153" spans="1:47" s="31" customFormat="1" x14ac:dyDescent="0.2">
      <c r="C153" s="9"/>
      <c r="AP153" s="32"/>
      <c r="AQ153" s="32"/>
      <c r="AR153" s="32"/>
      <c r="AS153" s="32"/>
      <c r="AT153" s="32"/>
      <c r="AU153" s="32"/>
    </row>
    <row r="154" spans="1:47" s="31" customFormat="1" x14ac:dyDescent="0.2">
      <c r="C154" s="9"/>
      <c r="AP154" s="32"/>
      <c r="AQ154" s="32"/>
      <c r="AR154" s="32"/>
      <c r="AS154" s="32"/>
      <c r="AT154" s="32"/>
      <c r="AU154" s="32"/>
    </row>
    <row r="155" spans="1:47" s="31" customFormat="1" x14ac:dyDescent="0.2">
      <c r="C155" s="9"/>
      <c r="AP155" s="32"/>
      <c r="AQ155" s="32"/>
      <c r="AR155" s="32"/>
      <c r="AS155" s="32"/>
      <c r="AT155" s="32"/>
      <c r="AU155" s="32"/>
    </row>
    <row r="156" spans="1:47" s="31" customFormat="1" x14ac:dyDescent="0.2">
      <c r="C156" s="9"/>
      <c r="AP156" s="32"/>
      <c r="AQ156" s="32"/>
      <c r="AR156" s="32"/>
      <c r="AS156" s="32"/>
      <c r="AT156" s="32"/>
      <c r="AU156" s="32"/>
    </row>
    <row r="157" spans="1:47" s="31" customFormat="1" x14ac:dyDescent="0.2">
      <c r="C157" s="9"/>
      <c r="AP157" s="32"/>
      <c r="AQ157" s="32"/>
      <c r="AR157" s="32"/>
      <c r="AS157" s="32"/>
      <c r="AT157" s="32"/>
      <c r="AU157" s="32"/>
    </row>
    <row r="158" spans="1:47" s="31" customFormat="1" x14ac:dyDescent="0.2">
      <c r="C158" s="9"/>
    </row>
    <row r="159" spans="1:47" s="31" customFormat="1" x14ac:dyDescent="0.2">
      <c r="C159" s="9"/>
    </row>
    <row r="160" spans="1:47" s="31" customFormat="1" x14ac:dyDescent="0.2">
      <c r="C160" s="9"/>
    </row>
    <row r="161" spans="3:3" s="31" customFormat="1" x14ac:dyDescent="0.2">
      <c r="C161" s="9"/>
    </row>
    <row r="162" spans="3:3" s="31" customFormat="1" x14ac:dyDescent="0.2">
      <c r="C162" s="9"/>
    </row>
    <row r="163" spans="3:3" s="31" customFormat="1" x14ac:dyDescent="0.2">
      <c r="C163" s="9"/>
    </row>
    <row r="164" spans="3:3" s="31" customFormat="1" x14ac:dyDescent="0.2">
      <c r="C164" s="9"/>
    </row>
    <row r="165" spans="3:3" s="31" customFormat="1" x14ac:dyDescent="0.2">
      <c r="C165" s="9"/>
    </row>
    <row r="166" spans="3:3" s="31" customFormat="1" x14ac:dyDescent="0.2">
      <c r="C166" s="9"/>
    </row>
    <row r="167" spans="3:3" s="31" customFormat="1" x14ac:dyDescent="0.2">
      <c r="C167" s="9"/>
    </row>
    <row r="168" spans="3:3" s="31" customFormat="1" x14ac:dyDescent="0.2">
      <c r="C168" s="9"/>
    </row>
    <row r="169" spans="3:3" s="31" customFormat="1" x14ac:dyDescent="0.2">
      <c r="C169" s="9"/>
    </row>
    <row r="170" spans="3:3" s="31" customFormat="1" x14ac:dyDescent="0.2">
      <c r="C170" s="9"/>
    </row>
    <row r="171" spans="3:3" s="31" customFormat="1" x14ac:dyDescent="0.2">
      <c r="C171" s="9"/>
    </row>
    <row r="172" spans="3:3" s="31" customFormat="1" x14ac:dyDescent="0.2">
      <c r="C172" s="9"/>
    </row>
    <row r="173" spans="3:3" s="31" customFormat="1" x14ac:dyDescent="0.2">
      <c r="C173" s="9"/>
    </row>
    <row r="174" spans="3:3" s="31" customFormat="1" x14ac:dyDescent="0.2">
      <c r="C174" s="9"/>
    </row>
    <row r="175" spans="3:3" s="31" customFormat="1" x14ac:dyDescent="0.2">
      <c r="C175" s="9"/>
    </row>
    <row r="176" spans="3:3" s="31" customFormat="1" x14ac:dyDescent="0.2">
      <c r="C176" s="9"/>
    </row>
    <row r="177" spans="3:3" s="31" customFormat="1" x14ac:dyDescent="0.2">
      <c r="C177" s="9"/>
    </row>
    <row r="178" spans="3:3" s="31" customFormat="1" x14ac:dyDescent="0.2">
      <c r="C178" s="9"/>
    </row>
    <row r="179" spans="3:3" s="31" customFormat="1" x14ac:dyDescent="0.2">
      <c r="C179" s="9"/>
    </row>
    <row r="180" spans="3:3" s="31" customFormat="1" x14ac:dyDescent="0.2">
      <c r="C180" s="9"/>
    </row>
    <row r="181" spans="3:3" s="31" customFormat="1" x14ac:dyDescent="0.2">
      <c r="C181" s="9"/>
    </row>
    <row r="182" spans="3:3" s="31" customFormat="1" x14ac:dyDescent="0.2">
      <c r="C182" s="9"/>
    </row>
    <row r="183" spans="3:3" s="31" customFormat="1" x14ac:dyDescent="0.2">
      <c r="C183" s="9"/>
    </row>
    <row r="184" spans="3:3" s="31" customFormat="1" x14ac:dyDescent="0.2">
      <c r="C184" s="9"/>
    </row>
    <row r="185" spans="3:3" s="31" customFormat="1" x14ac:dyDescent="0.2">
      <c r="C185" s="9"/>
    </row>
    <row r="186" spans="3:3" s="31" customFormat="1" x14ac:dyDescent="0.2">
      <c r="C186" s="9"/>
    </row>
    <row r="187" spans="3:3" s="31" customFormat="1" x14ac:dyDescent="0.2">
      <c r="C187" s="9"/>
    </row>
    <row r="188" spans="3:3" s="31" customFormat="1" x14ac:dyDescent="0.2">
      <c r="C188" s="9"/>
    </row>
    <row r="189" spans="3:3" s="31" customFormat="1" x14ac:dyDescent="0.2">
      <c r="C189" s="9"/>
    </row>
    <row r="190" spans="3:3" s="31" customFormat="1" x14ac:dyDescent="0.2">
      <c r="C190" s="9"/>
    </row>
    <row r="191" spans="3:3" s="31" customFormat="1" x14ac:dyDescent="0.2">
      <c r="C191" s="9"/>
    </row>
    <row r="192" spans="3:3" s="31" customFormat="1" x14ac:dyDescent="0.2">
      <c r="C192" s="9"/>
    </row>
    <row r="193" spans="3:3" s="31" customFormat="1" x14ac:dyDescent="0.2">
      <c r="C193" s="9"/>
    </row>
    <row r="194" spans="3:3" s="31" customFormat="1" x14ac:dyDescent="0.2">
      <c r="C194" s="9"/>
    </row>
    <row r="195" spans="3:3" s="31" customFormat="1" x14ac:dyDescent="0.2">
      <c r="C195" s="9"/>
    </row>
    <row r="196" spans="3:3" s="31" customFormat="1" x14ac:dyDescent="0.2">
      <c r="C196" s="9"/>
    </row>
    <row r="197" spans="3:3" s="31" customFormat="1" x14ac:dyDescent="0.2">
      <c r="C197" s="9"/>
    </row>
    <row r="198" spans="3:3" s="31" customFormat="1" x14ac:dyDescent="0.2">
      <c r="C198" s="9"/>
    </row>
    <row r="199" spans="3:3" s="31" customFormat="1" x14ac:dyDescent="0.2">
      <c r="C199" s="9"/>
    </row>
    <row r="200" spans="3:3" s="31" customFormat="1" x14ac:dyDescent="0.2">
      <c r="C200" s="9"/>
    </row>
    <row r="201" spans="3:3" s="31" customFormat="1" x14ac:dyDescent="0.2">
      <c r="C201" s="9"/>
    </row>
    <row r="202" spans="3:3" s="31" customFormat="1" x14ac:dyDescent="0.2">
      <c r="C202" s="9"/>
    </row>
    <row r="203" spans="3:3" s="31" customFormat="1" x14ac:dyDescent="0.2">
      <c r="C203" s="9"/>
    </row>
    <row r="204" spans="3:3" s="31" customFormat="1" x14ac:dyDescent="0.2">
      <c r="C204" s="9"/>
    </row>
    <row r="205" spans="3:3" s="31" customFormat="1" x14ac:dyDescent="0.2">
      <c r="C205" s="9"/>
    </row>
    <row r="206" spans="3:3" s="31" customFormat="1" x14ac:dyDescent="0.2">
      <c r="C206" s="9"/>
    </row>
    <row r="207" spans="3:3" s="31" customFormat="1" x14ac:dyDescent="0.2">
      <c r="C207" s="9"/>
    </row>
    <row r="208" spans="3:3" s="31" customFormat="1" x14ac:dyDescent="0.2">
      <c r="C208" s="9"/>
    </row>
    <row r="209" spans="3:3" s="31" customFormat="1" x14ac:dyDescent="0.2">
      <c r="C209" s="9"/>
    </row>
    <row r="210" spans="3:3" s="31" customFormat="1" x14ac:dyDescent="0.2">
      <c r="C210" s="9"/>
    </row>
    <row r="211" spans="3:3" s="31" customFormat="1" x14ac:dyDescent="0.2">
      <c r="C211" s="9"/>
    </row>
    <row r="212" spans="3:3" s="31" customFormat="1" x14ac:dyDescent="0.2">
      <c r="C212" s="9"/>
    </row>
    <row r="213" spans="3:3" s="31" customFormat="1" x14ac:dyDescent="0.2">
      <c r="C213" s="9"/>
    </row>
    <row r="214" spans="3:3" s="31" customFormat="1" x14ac:dyDescent="0.2">
      <c r="C214" s="9"/>
    </row>
    <row r="215" spans="3:3" s="31" customFormat="1" x14ac:dyDescent="0.2">
      <c r="C215" s="9"/>
    </row>
    <row r="216" spans="3:3" s="31" customFormat="1" x14ac:dyDescent="0.2">
      <c r="C216" s="9"/>
    </row>
    <row r="217" spans="3:3" s="31" customFormat="1" x14ac:dyDescent="0.2">
      <c r="C217" s="9"/>
    </row>
    <row r="218" spans="3:3" s="31" customFormat="1" x14ac:dyDescent="0.2">
      <c r="C218" s="9"/>
    </row>
    <row r="219" spans="3:3" s="31" customFormat="1" x14ac:dyDescent="0.2">
      <c r="C219" s="9"/>
    </row>
    <row r="220" spans="3:3" s="31" customFormat="1" x14ac:dyDescent="0.2">
      <c r="C220" s="9"/>
    </row>
    <row r="221" spans="3:3" s="31" customFormat="1" x14ac:dyDescent="0.2">
      <c r="C221" s="9"/>
    </row>
    <row r="222" spans="3:3" s="31" customFormat="1" x14ac:dyDescent="0.2">
      <c r="C222" s="9"/>
    </row>
    <row r="223" spans="3:3" s="31" customFormat="1" x14ac:dyDescent="0.2">
      <c r="C223" s="9"/>
    </row>
    <row r="224" spans="3:3" s="31" customFormat="1" x14ac:dyDescent="0.2">
      <c r="C224" s="9"/>
    </row>
    <row r="225" spans="3:3" s="31" customFormat="1" x14ac:dyDescent="0.2">
      <c r="C225" s="9"/>
    </row>
    <row r="226" spans="3:3" s="31" customFormat="1" x14ac:dyDescent="0.2">
      <c r="C226" s="9"/>
    </row>
    <row r="227" spans="3:3" s="31" customFormat="1" x14ac:dyDescent="0.2">
      <c r="C227" s="9"/>
    </row>
    <row r="228" spans="3:3" s="31" customFormat="1" x14ac:dyDescent="0.2">
      <c r="C228" s="9"/>
    </row>
    <row r="229" spans="3:3" s="31" customFormat="1" x14ac:dyDescent="0.2">
      <c r="C229" s="9"/>
    </row>
    <row r="230" spans="3:3" s="31" customFormat="1" x14ac:dyDescent="0.2">
      <c r="C230" s="9"/>
    </row>
    <row r="231" spans="3:3" s="31" customFormat="1" x14ac:dyDescent="0.2">
      <c r="C231" s="9"/>
    </row>
    <row r="232" spans="3:3" s="31" customFormat="1" x14ac:dyDescent="0.2">
      <c r="C232" s="9"/>
    </row>
    <row r="233" spans="3:3" s="31" customFormat="1" x14ac:dyDescent="0.2">
      <c r="C233" s="9"/>
    </row>
    <row r="234" spans="3:3" s="31" customFormat="1" x14ac:dyDescent="0.2">
      <c r="C234" s="9"/>
    </row>
    <row r="235" spans="3:3" s="31" customFormat="1" x14ac:dyDescent="0.2">
      <c r="C235" s="9"/>
    </row>
    <row r="236" spans="3:3" s="31" customFormat="1" x14ac:dyDescent="0.2">
      <c r="C236" s="9"/>
    </row>
    <row r="237" spans="3:3" s="31" customFormat="1" x14ac:dyDescent="0.2">
      <c r="C237" s="9"/>
    </row>
    <row r="238" spans="3:3" s="31" customFormat="1" x14ac:dyDescent="0.2">
      <c r="C238" s="9"/>
    </row>
    <row r="239" spans="3:3" s="31" customFormat="1" x14ac:dyDescent="0.2">
      <c r="C239" s="9"/>
    </row>
    <row r="240" spans="3:3" s="31" customFormat="1" x14ac:dyDescent="0.2">
      <c r="C240" s="9"/>
    </row>
    <row r="241" spans="3:3" s="31" customFormat="1" x14ac:dyDescent="0.2">
      <c r="C241" s="9"/>
    </row>
    <row r="242" spans="3:3" s="31" customFormat="1" x14ac:dyDescent="0.2">
      <c r="C242" s="9"/>
    </row>
    <row r="243" spans="3:3" s="31" customFormat="1" x14ac:dyDescent="0.2">
      <c r="C243" s="9"/>
    </row>
    <row r="244" spans="3:3" s="31" customFormat="1" x14ac:dyDescent="0.2">
      <c r="C244" s="9"/>
    </row>
    <row r="245" spans="3:3" s="31" customFormat="1" x14ac:dyDescent="0.2">
      <c r="C245" s="9"/>
    </row>
    <row r="246" spans="3:3" s="31" customFormat="1" x14ac:dyDescent="0.2">
      <c r="C246" s="9"/>
    </row>
    <row r="247" spans="3:3" s="31" customFormat="1" x14ac:dyDescent="0.2">
      <c r="C247" s="9"/>
    </row>
    <row r="248" spans="3:3" s="31" customFormat="1" x14ac:dyDescent="0.2">
      <c r="C248" s="9"/>
    </row>
    <row r="249" spans="3:3" s="31" customFormat="1" x14ac:dyDescent="0.2">
      <c r="C249" s="9"/>
    </row>
    <row r="250" spans="3:3" s="31" customFormat="1" x14ac:dyDescent="0.2">
      <c r="C250" s="9"/>
    </row>
    <row r="251" spans="3:3" s="31" customFormat="1" x14ac:dyDescent="0.2">
      <c r="C251" s="9"/>
    </row>
    <row r="252" spans="3:3" s="31" customFormat="1" x14ac:dyDescent="0.2">
      <c r="C252" s="9"/>
    </row>
    <row r="253" spans="3:3" s="31" customFormat="1" x14ac:dyDescent="0.2">
      <c r="C253" s="9"/>
    </row>
    <row r="254" spans="3:3" s="31" customFormat="1" x14ac:dyDescent="0.2">
      <c r="C254" s="9"/>
    </row>
    <row r="255" spans="3:3" s="31" customFormat="1" x14ac:dyDescent="0.2">
      <c r="C255" s="9"/>
    </row>
    <row r="256" spans="3:3" s="31" customFormat="1" x14ac:dyDescent="0.2">
      <c r="C256" s="9"/>
    </row>
    <row r="257" spans="3:3" s="31" customFormat="1" x14ac:dyDescent="0.2">
      <c r="C257" s="9"/>
    </row>
    <row r="258" spans="3:3" s="31" customFormat="1" x14ac:dyDescent="0.2">
      <c r="C258" s="9"/>
    </row>
    <row r="259" spans="3:3" s="31" customFormat="1" x14ac:dyDescent="0.2">
      <c r="C259" s="9"/>
    </row>
    <row r="260" spans="3:3" s="31" customFormat="1" x14ac:dyDescent="0.2">
      <c r="C260" s="9"/>
    </row>
    <row r="261" spans="3:3" s="31" customFormat="1" x14ac:dyDescent="0.2">
      <c r="C261" s="9"/>
    </row>
    <row r="262" spans="3:3" s="31" customFormat="1" x14ac:dyDescent="0.2">
      <c r="C262" s="9"/>
    </row>
    <row r="263" spans="3:3" s="31" customFormat="1" x14ac:dyDescent="0.2">
      <c r="C263" s="9"/>
    </row>
    <row r="264" spans="3:3" s="31" customFormat="1" x14ac:dyDescent="0.2">
      <c r="C264" s="9"/>
    </row>
    <row r="265" spans="3:3" s="31" customFormat="1" x14ac:dyDescent="0.2">
      <c r="C265" s="9"/>
    </row>
    <row r="266" spans="3:3" s="31" customFormat="1" x14ac:dyDescent="0.2">
      <c r="C266" s="9"/>
    </row>
    <row r="267" spans="3:3" s="31" customFormat="1" x14ac:dyDescent="0.2">
      <c r="C267" s="9"/>
    </row>
    <row r="268" spans="3:3" s="31" customFormat="1" x14ac:dyDescent="0.2">
      <c r="C268" s="9"/>
    </row>
    <row r="269" spans="3:3" s="31" customFormat="1" x14ac:dyDescent="0.2">
      <c r="C269" s="9"/>
    </row>
    <row r="270" spans="3:3" s="31" customFormat="1" x14ac:dyDescent="0.2">
      <c r="C270" s="9"/>
    </row>
    <row r="271" spans="3:3" s="31" customFormat="1" x14ac:dyDescent="0.2">
      <c r="C271" s="9"/>
    </row>
    <row r="272" spans="3:3" s="31" customFormat="1" x14ac:dyDescent="0.2">
      <c r="C272" s="9"/>
    </row>
    <row r="273" spans="3:3" s="31" customFormat="1" x14ac:dyDescent="0.2">
      <c r="C273" s="9"/>
    </row>
    <row r="274" spans="3:3" s="31" customFormat="1" x14ac:dyDescent="0.2">
      <c r="C274" s="9"/>
    </row>
    <row r="275" spans="3:3" s="31" customFormat="1" x14ac:dyDescent="0.2">
      <c r="C275" s="9"/>
    </row>
    <row r="276" spans="3:3" s="31" customFormat="1" x14ac:dyDescent="0.2">
      <c r="C276" s="9"/>
    </row>
    <row r="277" spans="3:3" s="31" customFormat="1" x14ac:dyDescent="0.2">
      <c r="C277" s="9"/>
    </row>
    <row r="278" spans="3:3" s="31" customFormat="1" x14ac:dyDescent="0.2">
      <c r="C278" s="9"/>
    </row>
    <row r="279" spans="3:3" s="31" customFormat="1" x14ac:dyDescent="0.2">
      <c r="C279" s="9"/>
    </row>
    <row r="280" spans="3:3" s="31" customFormat="1" x14ac:dyDescent="0.2">
      <c r="C280" s="9"/>
    </row>
    <row r="281" spans="3:3" s="31" customFormat="1" x14ac:dyDescent="0.2">
      <c r="C281" s="9"/>
    </row>
    <row r="282" spans="3:3" s="31" customFormat="1" x14ac:dyDescent="0.2">
      <c r="C282" s="9"/>
    </row>
    <row r="283" spans="3:3" s="31" customFormat="1" x14ac:dyDescent="0.2">
      <c r="C283" s="9"/>
    </row>
  </sheetData>
  <sheetProtection formatColumns="0" formatRows="0" insertRows="0"/>
  <mergeCells count="21">
    <mergeCell ref="M115:M116"/>
    <mergeCell ref="N115:N116"/>
    <mergeCell ref="K115:K116"/>
    <mergeCell ref="L115:L116"/>
    <mergeCell ref="A8:A9"/>
    <mergeCell ref="E8:E9"/>
    <mergeCell ref="A28:A29"/>
    <mergeCell ref="E28:E29"/>
    <mergeCell ref="F115:F116"/>
    <mergeCell ref="A3:I3"/>
    <mergeCell ref="G115:G116"/>
    <mergeCell ref="J115:J116"/>
    <mergeCell ref="B115:B116"/>
    <mergeCell ref="A115:A116"/>
    <mergeCell ref="D115:D116"/>
    <mergeCell ref="E115:E116"/>
    <mergeCell ref="A56:A57"/>
    <mergeCell ref="E56:E57"/>
    <mergeCell ref="A96:A97"/>
    <mergeCell ref="H115:H116"/>
    <mergeCell ref="I115:I116"/>
  </mergeCells>
  <phoneticPr fontId="18" type="noConversion"/>
  <dataValidations count="2">
    <dataValidation type="list" allowBlank="1" showInputMessage="1" showErrorMessage="1" sqref="C91:C93 C87 B92:B93 E92:E93">
      <formula1>"Ja,Nein"</formula1>
    </dataValidation>
    <dataValidation type="list" allowBlank="1" showInputMessage="1" showErrorMessage="1" sqref="B87 B91 E87 E91">
      <formula1>"bitte wählen,Ja,Nein"</formula1>
    </dataValidation>
  </dataValidations>
  <pageMargins left="0.51181102362204722" right="0.31496062992125984" top="0.39370078740157483" bottom="0.27559055118110237" header="0.19685039370078741" footer="0.15748031496062992"/>
  <pageSetup paperSize="9" scale="26" orientation="landscape" r:id="rId1"/>
  <headerFooter alignWithMargins="0">
    <oddFooter>&amp;L&amp;8&amp;D&amp;C &amp;R&amp;8&amp;A - &amp;F</oddFooter>
  </headerFooter>
  <rowBreaks count="1" manualBreakCount="1">
    <brk id="9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indexed="40"/>
    <pageSetUpPr fitToPage="1"/>
  </sheetPr>
  <dimension ref="A1:EX313"/>
  <sheetViews>
    <sheetView zoomScale="70" zoomScaleNormal="70" zoomScaleSheetLayoutView="80" workbookViewId="0">
      <pane ySplit="1" topLeftCell="A2" activePane="bottomLeft" state="frozen"/>
      <selection activeCell="A14" sqref="A14"/>
      <selection pane="bottomLeft" activeCell="B26" sqref="B26"/>
    </sheetView>
  </sheetViews>
  <sheetFormatPr baseColWidth="10" defaultColWidth="11.42578125" defaultRowHeight="15" x14ac:dyDescent="0.2"/>
  <cols>
    <col min="1" max="3" width="46.42578125" style="125" customWidth="1"/>
    <col min="4" max="8" width="29.28515625" style="125" customWidth="1"/>
    <col min="9" max="9" width="30.85546875" style="101" customWidth="1"/>
    <col min="10" max="11" width="28.42578125" style="101" customWidth="1"/>
    <col min="12" max="13" width="28.7109375" style="101" customWidth="1"/>
    <col min="14" max="14" width="40.5703125" style="101" customWidth="1"/>
    <col min="15" max="15" width="25.5703125" style="101" customWidth="1"/>
    <col min="16" max="16" width="26.7109375" style="101" customWidth="1"/>
    <col min="17" max="23" width="11.42578125" style="101"/>
    <col min="24" max="16384" width="11.42578125" style="125"/>
  </cols>
  <sheetData>
    <row r="1" spans="1:32" s="99" customFormat="1" ht="18" x14ac:dyDescent="0.2">
      <c r="A1" s="99" t="s">
        <v>190</v>
      </c>
      <c r="I1" s="100"/>
    </row>
    <row r="2" spans="1:32" s="101" customFormat="1" x14ac:dyDescent="0.2"/>
    <row r="3" spans="1:32" s="101" customFormat="1" x14ac:dyDescent="0.2"/>
    <row r="4" spans="1:32" s="31" customFormat="1" ht="15.75" x14ac:dyDescent="0.2">
      <c r="A4" s="10" t="s">
        <v>85</v>
      </c>
      <c r="B4" s="30"/>
      <c r="C4" s="30"/>
      <c r="D4" s="30"/>
      <c r="E4" s="30"/>
      <c r="F4" s="30"/>
      <c r="G4" s="33"/>
      <c r="H4" s="9"/>
      <c r="I4" s="57"/>
      <c r="J4" s="9"/>
      <c r="K4" s="9"/>
      <c r="L4" s="9"/>
      <c r="M4" s="9"/>
      <c r="N4" s="9"/>
      <c r="O4" s="9"/>
      <c r="P4" s="9"/>
      <c r="Q4" s="9"/>
      <c r="R4" s="9"/>
      <c r="S4" s="9"/>
      <c r="T4" s="9"/>
      <c r="U4" s="9"/>
      <c r="V4" s="9"/>
      <c r="W4" s="9"/>
      <c r="X4" s="9"/>
      <c r="Y4" s="9"/>
      <c r="Z4" s="9"/>
      <c r="AA4" s="9"/>
      <c r="AB4" s="9"/>
      <c r="AC4" s="9"/>
      <c r="AD4" s="9"/>
      <c r="AE4" s="9"/>
      <c r="AF4" s="9"/>
    </row>
    <row r="5" spans="1:32" s="31" customFormat="1" x14ac:dyDescent="0.2">
      <c r="A5" s="102"/>
      <c r="B5" s="30"/>
      <c r="C5" s="30"/>
      <c r="D5" s="30"/>
      <c r="E5" s="30"/>
      <c r="F5" s="30"/>
      <c r="G5" s="33"/>
      <c r="H5" s="9"/>
      <c r="I5" s="57"/>
      <c r="J5" s="9"/>
      <c r="K5" s="9"/>
      <c r="L5" s="9"/>
      <c r="M5" s="9"/>
      <c r="N5" s="9"/>
      <c r="O5" s="9"/>
      <c r="P5" s="9"/>
      <c r="Q5" s="9"/>
      <c r="R5" s="9"/>
      <c r="S5" s="9"/>
      <c r="T5" s="9"/>
      <c r="U5" s="9"/>
      <c r="V5" s="9"/>
      <c r="W5" s="9"/>
      <c r="X5" s="9"/>
      <c r="Y5" s="9"/>
      <c r="Z5" s="9"/>
      <c r="AA5" s="9"/>
      <c r="AB5" s="9"/>
      <c r="AC5" s="9"/>
      <c r="AD5" s="9"/>
      <c r="AE5" s="9"/>
      <c r="AF5" s="9"/>
    </row>
    <row r="6" spans="1:32" s="11" customFormat="1" ht="15.75" x14ac:dyDescent="0.25">
      <c r="A6" s="623" t="s">
        <v>33</v>
      </c>
      <c r="B6" s="624"/>
      <c r="C6" s="625"/>
      <c r="D6" s="621" t="s">
        <v>37</v>
      </c>
      <c r="E6" s="614" t="s">
        <v>86</v>
      </c>
      <c r="F6" s="614" t="s">
        <v>41</v>
      </c>
      <c r="G6" s="103"/>
    </row>
    <row r="7" spans="1:32" s="11" customFormat="1" ht="15.75" x14ac:dyDescent="0.25">
      <c r="A7" s="614" t="s">
        <v>34</v>
      </c>
      <c r="B7" s="614" t="s">
        <v>87</v>
      </c>
      <c r="C7" s="614" t="s">
        <v>88</v>
      </c>
      <c r="D7" s="622"/>
      <c r="E7" s="615"/>
      <c r="F7" s="615"/>
      <c r="G7" s="97"/>
    </row>
    <row r="8" spans="1:32" s="11" customFormat="1" ht="15.75" x14ac:dyDescent="0.25">
      <c r="A8" s="620"/>
      <c r="B8" s="620"/>
      <c r="C8" s="620"/>
      <c r="D8" s="104" t="s">
        <v>35</v>
      </c>
      <c r="E8" s="104"/>
      <c r="F8" s="104" t="s">
        <v>35</v>
      </c>
      <c r="G8" s="105"/>
    </row>
    <row r="9" spans="1:32" s="101" customFormat="1" x14ac:dyDescent="0.2">
      <c r="A9" s="106" t="s">
        <v>1</v>
      </c>
      <c r="B9" s="107" t="s">
        <v>1</v>
      </c>
      <c r="C9" s="107" t="s">
        <v>1</v>
      </c>
      <c r="D9" s="108"/>
      <c r="E9" s="315"/>
      <c r="F9" s="310">
        <f t="shared" ref="F9:F14" si="0">IF(D9="Zeile einfügbar",0,D9*E9)</f>
        <v>0</v>
      </c>
      <c r="G9" s="109"/>
      <c r="H9" s="110"/>
    </row>
    <row r="10" spans="1:32" s="101" customFormat="1" x14ac:dyDescent="0.2">
      <c r="A10" s="106" t="s">
        <v>1</v>
      </c>
      <c r="B10" s="107" t="s">
        <v>1</v>
      </c>
      <c r="C10" s="107" t="s">
        <v>1</v>
      </c>
      <c r="D10" s="111"/>
      <c r="E10" s="315"/>
      <c r="F10" s="310">
        <f t="shared" si="0"/>
        <v>0</v>
      </c>
      <c r="G10" s="109"/>
      <c r="H10" s="110"/>
    </row>
    <row r="11" spans="1:32" s="101" customFormat="1" x14ac:dyDescent="0.2">
      <c r="A11" s="106" t="s">
        <v>1</v>
      </c>
      <c r="B11" s="107" t="s">
        <v>1</v>
      </c>
      <c r="C11" s="107" t="s">
        <v>1</v>
      </c>
      <c r="D11" s="111"/>
      <c r="E11" s="315"/>
      <c r="F11" s="310">
        <f t="shared" si="0"/>
        <v>0</v>
      </c>
      <c r="G11" s="109"/>
      <c r="H11" s="110"/>
    </row>
    <row r="12" spans="1:32" s="101" customFormat="1" x14ac:dyDescent="0.2">
      <c r="A12" s="106" t="s">
        <v>1</v>
      </c>
      <c r="B12" s="107" t="s">
        <v>1</v>
      </c>
      <c r="C12" s="107" t="s">
        <v>1</v>
      </c>
      <c r="D12" s="111"/>
      <c r="E12" s="316"/>
      <c r="F12" s="310">
        <f t="shared" si="0"/>
        <v>0</v>
      </c>
      <c r="G12" s="109"/>
      <c r="H12" s="110"/>
    </row>
    <row r="13" spans="1:32" s="101" customFormat="1" x14ac:dyDescent="0.2">
      <c r="A13" s="106" t="s">
        <v>1</v>
      </c>
      <c r="B13" s="107" t="s">
        <v>1</v>
      </c>
      <c r="C13" s="107" t="s">
        <v>1</v>
      </c>
      <c r="D13" s="111"/>
      <c r="E13" s="317"/>
      <c r="F13" s="310">
        <f t="shared" si="0"/>
        <v>0</v>
      </c>
      <c r="G13" s="112"/>
      <c r="H13" s="113"/>
    </row>
    <row r="14" spans="1:32" s="101" customFormat="1" x14ac:dyDescent="0.2">
      <c r="A14" s="106" t="s">
        <v>1</v>
      </c>
      <c r="B14" s="107" t="s">
        <v>1</v>
      </c>
      <c r="C14" s="107" t="s">
        <v>1</v>
      </c>
      <c r="D14" s="114" t="s">
        <v>19</v>
      </c>
      <c r="E14" s="318"/>
      <c r="F14" s="310">
        <f t="shared" si="0"/>
        <v>0</v>
      </c>
      <c r="G14" s="112"/>
      <c r="H14" s="113"/>
    </row>
    <row r="15" spans="1:32" s="11" customFormat="1" ht="15.75" x14ac:dyDescent="0.25">
      <c r="A15" s="115" t="s">
        <v>36</v>
      </c>
      <c r="B15" s="116"/>
      <c r="C15" s="116"/>
      <c r="D15" s="117"/>
      <c r="E15" s="333"/>
      <c r="F15" s="311">
        <f>SUM(F9:F14)</f>
        <v>0</v>
      </c>
      <c r="G15" s="118"/>
      <c r="H15" s="118"/>
    </row>
    <row r="16" spans="1:32" s="11" customFormat="1" ht="15.75" x14ac:dyDescent="0.25">
      <c r="A16" s="119"/>
      <c r="B16" s="120"/>
      <c r="C16" s="120"/>
      <c r="D16" s="121"/>
      <c r="E16" s="118"/>
      <c r="F16" s="118"/>
      <c r="G16" s="118"/>
      <c r="H16" s="118"/>
    </row>
    <row r="17" spans="1:109" s="101" customFormat="1" x14ac:dyDescent="0.2"/>
    <row r="18" spans="1:109" s="101" customFormat="1" ht="15.75" x14ac:dyDescent="0.2">
      <c r="A18" s="10" t="s">
        <v>89</v>
      </c>
    </row>
    <row r="19" spans="1:109" s="101" customFormat="1" x14ac:dyDescent="0.2">
      <c r="A19" s="102"/>
    </row>
    <row r="20" spans="1:109" ht="15.75" customHeight="1" x14ac:dyDescent="0.25">
      <c r="A20" s="616" t="s">
        <v>33</v>
      </c>
      <c r="B20" s="617"/>
      <c r="C20" s="62"/>
      <c r="D20" s="62"/>
      <c r="E20" s="62"/>
      <c r="F20" s="618" t="s">
        <v>90</v>
      </c>
      <c r="G20" s="618" t="s">
        <v>91</v>
      </c>
      <c r="H20" s="614" t="s">
        <v>41</v>
      </c>
      <c r="J20" s="122"/>
      <c r="K20" s="123"/>
      <c r="L20" s="124"/>
      <c r="M20" s="124"/>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row>
    <row r="21" spans="1:109" ht="15.75" x14ac:dyDescent="0.2">
      <c r="A21" s="614" t="s">
        <v>34</v>
      </c>
      <c r="B21" s="614" t="s">
        <v>87</v>
      </c>
      <c r="C21" s="126" t="s">
        <v>38</v>
      </c>
      <c r="D21" s="126" t="s">
        <v>39</v>
      </c>
      <c r="E21" s="126" t="s">
        <v>40</v>
      </c>
      <c r="F21" s="619"/>
      <c r="G21" s="619"/>
      <c r="H21" s="615"/>
      <c r="K21" s="127"/>
      <c r="L21" s="128"/>
      <c r="M21" s="128"/>
      <c r="T21" s="125"/>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row>
    <row r="22" spans="1:109" s="101" customFormat="1" ht="15.75" x14ac:dyDescent="0.2">
      <c r="A22" s="620"/>
      <c r="B22" s="620"/>
      <c r="C22" s="129"/>
      <c r="D22" s="129"/>
      <c r="E22" s="130"/>
      <c r="F22" s="129" t="s">
        <v>35</v>
      </c>
      <c r="G22" s="129"/>
      <c r="H22" s="129" t="s">
        <v>35</v>
      </c>
      <c r="K22" s="131"/>
      <c r="L22" s="131"/>
      <c r="M22" s="131"/>
    </row>
    <row r="23" spans="1:109" s="113" customFormat="1" x14ac:dyDescent="0.2">
      <c r="A23" s="106" t="s">
        <v>1</v>
      </c>
      <c r="B23" s="107" t="s">
        <v>1</v>
      </c>
      <c r="C23" s="49"/>
      <c r="D23" s="49" t="s">
        <v>1</v>
      </c>
      <c r="E23" s="132"/>
      <c r="F23" s="133"/>
      <c r="G23" s="319"/>
      <c r="H23" s="312">
        <f t="shared" ref="H23:H28" si="1">F23*G23</f>
        <v>0</v>
      </c>
      <c r="J23" s="135"/>
      <c r="K23" s="136"/>
      <c r="L23" s="136"/>
      <c r="M23" s="136"/>
    </row>
    <row r="24" spans="1:109" s="137" customFormat="1" x14ac:dyDescent="0.2">
      <c r="A24" s="106" t="s">
        <v>1</v>
      </c>
      <c r="B24" s="107" t="s">
        <v>1</v>
      </c>
      <c r="C24" s="49"/>
      <c r="D24" s="49" t="s">
        <v>1</v>
      </c>
      <c r="E24" s="132"/>
      <c r="F24" s="49"/>
      <c r="G24" s="320"/>
      <c r="H24" s="313">
        <f t="shared" si="1"/>
        <v>0</v>
      </c>
      <c r="J24" s="138"/>
      <c r="K24" s="139"/>
      <c r="L24" s="139"/>
      <c r="M24" s="139"/>
    </row>
    <row r="25" spans="1:109" s="137" customFormat="1" x14ac:dyDescent="0.2">
      <c r="A25" s="106" t="s">
        <v>1</v>
      </c>
      <c r="B25" s="107" t="s">
        <v>1</v>
      </c>
      <c r="C25" s="49"/>
      <c r="D25" s="49" t="s">
        <v>1</v>
      </c>
      <c r="E25" s="132"/>
      <c r="F25" s="49"/>
      <c r="G25" s="320"/>
      <c r="H25" s="313">
        <f t="shared" si="1"/>
        <v>0</v>
      </c>
      <c r="J25" s="140"/>
      <c r="K25" s="139"/>
      <c r="L25" s="139"/>
      <c r="M25" s="139"/>
    </row>
    <row r="26" spans="1:109" s="141" customFormat="1" x14ac:dyDescent="0.2">
      <c r="A26" s="106" t="s">
        <v>1</v>
      </c>
      <c r="B26" s="107" t="s">
        <v>1</v>
      </c>
      <c r="C26" s="49"/>
      <c r="D26" s="49" t="s">
        <v>1</v>
      </c>
      <c r="E26" s="132"/>
      <c r="F26" s="134"/>
      <c r="G26" s="319"/>
      <c r="H26" s="312">
        <f t="shared" si="1"/>
        <v>0</v>
      </c>
      <c r="I26" s="113"/>
      <c r="J26" s="140"/>
      <c r="K26" s="139"/>
      <c r="L26" s="139"/>
      <c r="M26" s="139"/>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row>
    <row r="27" spans="1:109" s="141" customFormat="1" x14ac:dyDescent="0.2">
      <c r="A27" s="106" t="s">
        <v>1</v>
      </c>
      <c r="B27" s="107" t="s">
        <v>1</v>
      </c>
      <c r="C27" s="49"/>
      <c r="D27" s="49" t="s">
        <v>1</v>
      </c>
      <c r="E27" s="132"/>
      <c r="F27" s="134"/>
      <c r="G27" s="319"/>
      <c r="H27" s="312">
        <f t="shared" si="1"/>
        <v>0</v>
      </c>
      <c r="I27" s="113"/>
      <c r="J27" s="135"/>
      <c r="K27" s="139"/>
      <c r="L27" s="139"/>
      <c r="M27" s="139"/>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row>
    <row r="28" spans="1:109" s="141" customFormat="1" x14ac:dyDescent="0.2">
      <c r="A28" s="106" t="s">
        <v>1</v>
      </c>
      <c r="B28" s="107" t="s">
        <v>1</v>
      </c>
      <c r="C28" s="49"/>
      <c r="D28" s="49" t="s">
        <v>1</v>
      </c>
      <c r="E28" s="132" t="s">
        <v>19</v>
      </c>
      <c r="F28" s="142"/>
      <c r="G28" s="321"/>
      <c r="H28" s="314">
        <f t="shared" si="1"/>
        <v>0</v>
      </c>
      <c r="I28" s="113"/>
      <c r="J28" s="140"/>
      <c r="K28" s="139"/>
      <c r="L28" s="139"/>
      <c r="M28" s="139"/>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row>
    <row r="29" spans="1:109" s="144" customFormat="1" ht="15.75" x14ac:dyDescent="0.25">
      <c r="A29" s="115" t="s">
        <v>36</v>
      </c>
      <c r="B29" s="116"/>
      <c r="C29" s="117"/>
      <c r="D29" s="143"/>
      <c r="E29" s="143"/>
      <c r="F29" s="143"/>
      <c r="G29" s="337"/>
      <c r="H29" s="311">
        <f>SUM(H23:H28)</f>
        <v>0</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row>
    <row r="30" spans="1:109" s="144" customFormat="1" ht="15.75" x14ac:dyDescent="0.25">
      <c r="A30" s="119"/>
      <c r="B30" s="120"/>
      <c r="C30" s="120"/>
      <c r="D30" s="121"/>
      <c r="E30" s="118"/>
      <c r="F30" s="118"/>
      <c r="G30" s="118"/>
      <c r="H30" s="118"/>
      <c r="I30" s="118"/>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row>
    <row r="31" spans="1:109" x14ac:dyDescent="0.2">
      <c r="A31" s="101"/>
      <c r="B31" s="101"/>
      <c r="C31" s="101"/>
      <c r="D31" s="101"/>
      <c r="E31" s="101"/>
      <c r="F31" s="101"/>
      <c r="G31" s="101"/>
      <c r="H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row>
    <row r="32" spans="1:109" x14ac:dyDescent="0.2">
      <c r="A32" s="101"/>
      <c r="B32" s="101"/>
      <c r="C32" s="101"/>
      <c r="D32" s="101"/>
      <c r="E32" s="101"/>
      <c r="F32" s="101"/>
      <c r="G32" s="101"/>
      <c r="H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row>
    <row r="33" spans="1:154" x14ac:dyDescent="0.2">
      <c r="A33" s="101"/>
      <c r="B33" s="101"/>
      <c r="C33" s="101"/>
      <c r="D33" s="101"/>
      <c r="E33" s="101"/>
      <c r="F33" s="101"/>
      <c r="G33" s="101"/>
      <c r="H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row>
    <row r="34" spans="1:154" x14ac:dyDescent="0.2">
      <c r="A34" s="101"/>
      <c r="B34" s="101"/>
      <c r="C34" s="101"/>
      <c r="D34" s="101"/>
      <c r="E34" s="101"/>
      <c r="F34" s="101"/>
      <c r="G34" s="101"/>
      <c r="H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row>
    <row r="35" spans="1:154" x14ac:dyDescent="0.2">
      <c r="A35" s="101"/>
      <c r="B35" s="101"/>
      <c r="C35" s="101"/>
      <c r="D35" s="101"/>
      <c r="E35" s="101"/>
      <c r="F35" s="101"/>
      <c r="G35" s="101"/>
      <c r="H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row>
    <row r="36" spans="1:154" x14ac:dyDescent="0.2">
      <c r="A36" s="101"/>
      <c r="B36" s="101"/>
      <c r="C36" s="101"/>
      <c r="D36" s="101"/>
      <c r="E36" s="101"/>
      <c r="F36" s="101"/>
      <c r="G36" s="101"/>
      <c r="H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row>
    <row r="37" spans="1:154" s="101" customFormat="1" x14ac:dyDescent="0.2"/>
    <row r="38" spans="1:154" s="101" customFormat="1" x14ac:dyDescent="0.2"/>
    <row r="39" spans="1:154" s="101" customFormat="1" x14ac:dyDescent="0.2"/>
    <row r="40" spans="1:154" s="101" customFormat="1" x14ac:dyDescent="0.2"/>
    <row r="41" spans="1:154" s="101" customFormat="1" x14ac:dyDescent="0.2"/>
    <row r="42" spans="1:154" s="101" customFormat="1" x14ac:dyDescent="0.2"/>
    <row r="43" spans="1:154" s="101" customFormat="1" x14ac:dyDescent="0.2"/>
    <row r="44" spans="1:154" s="101" customFormat="1" x14ac:dyDescent="0.2"/>
    <row r="45" spans="1:154" s="101" customFormat="1" x14ac:dyDescent="0.2"/>
    <row r="46" spans="1:154" s="101" customFormat="1" x14ac:dyDescent="0.2"/>
    <row r="47" spans="1:154" s="101" customFormat="1" x14ac:dyDescent="0.2"/>
    <row r="48" spans="1:154" s="101" customFormat="1" x14ac:dyDescent="0.2"/>
    <row r="49" spans="1:8" s="101" customFormat="1" x14ac:dyDescent="0.2"/>
    <row r="50" spans="1:8" s="101" customFormat="1" x14ac:dyDescent="0.2"/>
    <row r="51" spans="1:8" s="101" customFormat="1" x14ac:dyDescent="0.2"/>
    <row r="52" spans="1:8" x14ac:dyDescent="0.2">
      <c r="A52" s="101"/>
      <c r="B52" s="101"/>
      <c r="C52" s="101"/>
      <c r="D52" s="101"/>
      <c r="E52" s="101"/>
      <c r="F52" s="101"/>
      <c r="G52" s="101"/>
      <c r="H52" s="101"/>
    </row>
    <row r="53" spans="1:8" x14ac:dyDescent="0.2">
      <c r="A53" s="101"/>
      <c r="B53" s="101"/>
      <c r="C53" s="101"/>
      <c r="D53" s="101"/>
      <c r="E53" s="101"/>
      <c r="F53" s="101"/>
      <c r="G53" s="101"/>
      <c r="H53" s="101"/>
    </row>
    <row r="54" spans="1:8" x14ac:dyDescent="0.2">
      <c r="A54" s="101"/>
      <c r="B54" s="101"/>
      <c r="C54" s="101"/>
      <c r="D54" s="101"/>
      <c r="E54" s="101"/>
      <c r="F54" s="101"/>
      <c r="G54" s="101"/>
      <c r="H54" s="101"/>
    </row>
    <row r="55" spans="1:8" x14ac:dyDescent="0.2">
      <c r="A55" s="101"/>
      <c r="B55" s="101"/>
      <c r="C55" s="101"/>
      <c r="D55" s="101"/>
      <c r="E55" s="101"/>
      <c r="F55" s="101"/>
      <c r="G55" s="101"/>
      <c r="H55" s="101"/>
    </row>
    <row r="56" spans="1:8" x14ac:dyDescent="0.2">
      <c r="A56" s="101"/>
      <c r="B56" s="101"/>
      <c r="C56" s="101"/>
      <c r="D56" s="101"/>
      <c r="E56" s="101"/>
      <c r="F56" s="101"/>
      <c r="G56" s="101"/>
      <c r="H56" s="101"/>
    </row>
    <row r="57" spans="1:8" x14ac:dyDescent="0.2">
      <c r="A57" s="101"/>
      <c r="B57" s="101"/>
      <c r="C57" s="101"/>
      <c r="D57" s="101"/>
      <c r="E57" s="101"/>
      <c r="F57" s="101"/>
      <c r="G57" s="101"/>
      <c r="H57" s="101"/>
    </row>
    <row r="58" spans="1:8" x14ac:dyDescent="0.2">
      <c r="A58" s="101"/>
      <c r="B58" s="101"/>
      <c r="C58" s="101"/>
      <c r="D58" s="101"/>
      <c r="E58" s="101"/>
      <c r="F58" s="101"/>
      <c r="G58" s="101"/>
      <c r="H58" s="101"/>
    </row>
    <row r="59" spans="1:8" x14ac:dyDescent="0.2">
      <c r="A59" s="101"/>
      <c r="B59" s="101"/>
      <c r="C59" s="101"/>
      <c r="D59" s="101"/>
      <c r="E59" s="101"/>
      <c r="F59" s="101"/>
      <c r="G59" s="101"/>
      <c r="H59" s="101"/>
    </row>
    <row r="60" spans="1:8" x14ac:dyDescent="0.2">
      <c r="A60" s="101"/>
      <c r="B60" s="101"/>
      <c r="C60" s="101"/>
      <c r="D60" s="101"/>
      <c r="E60" s="101"/>
      <c r="F60" s="101"/>
      <c r="G60" s="101"/>
      <c r="H60" s="101"/>
    </row>
    <row r="61" spans="1:8" x14ac:dyDescent="0.2">
      <c r="A61" s="101"/>
      <c r="B61" s="101"/>
      <c r="C61" s="101"/>
      <c r="D61" s="101"/>
      <c r="E61" s="101"/>
      <c r="F61" s="101"/>
      <c r="G61" s="101"/>
      <c r="H61" s="101"/>
    </row>
    <row r="62" spans="1:8" x14ac:dyDescent="0.2">
      <c r="A62" s="101"/>
      <c r="B62" s="101"/>
      <c r="C62" s="101"/>
      <c r="D62" s="101"/>
      <c r="E62" s="101"/>
      <c r="F62" s="101"/>
      <c r="G62" s="101"/>
      <c r="H62" s="101"/>
    </row>
    <row r="63" spans="1:8" x14ac:dyDescent="0.2">
      <c r="A63" s="101"/>
      <c r="B63" s="101"/>
      <c r="C63" s="101"/>
      <c r="D63" s="101"/>
      <c r="E63" s="101"/>
      <c r="F63" s="101"/>
      <c r="G63" s="101"/>
      <c r="H63" s="101"/>
    </row>
    <row r="64" spans="1:8" x14ac:dyDescent="0.2">
      <c r="A64" s="101"/>
      <c r="B64" s="101"/>
      <c r="C64" s="101"/>
      <c r="D64" s="101"/>
      <c r="E64" s="101"/>
      <c r="F64" s="101"/>
      <c r="G64" s="101"/>
      <c r="H64" s="101"/>
    </row>
    <row r="65" spans="1:8" x14ac:dyDescent="0.2">
      <c r="A65" s="101"/>
      <c r="B65" s="101"/>
      <c r="C65" s="101"/>
      <c r="D65" s="101"/>
      <c r="E65" s="101"/>
      <c r="F65" s="101"/>
      <c r="G65" s="101"/>
      <c r="H65" s="101"/>
    </row>
    <row r="66" spans="1:8" x14ac:dyDescent="0.2">
      <c r="A66" s="101"/>
      <c r="B66" s="101"/>
      <c r="C66" s="101"/>
      <c r="D66" s="101"/>
      <c r="E66" s="101"/>
      <c r="F66" s="101"/>
      <c r="G66" s="101"/>
      <c r="H66" s="101"/>
    </row>
    <row r="67" spans="1:8" x14ac:dyDescent="0.2">
      <c r="A67" s="101"/>
      <c r="B67" s="101"/>
      <c r="C67" s="101"/>
      <c r="D67" s="101"/>
      <c r="E67" s="101"/>
      <c r="F67" s="101"/>
      <c r="G67" s="101"/>
      <c r="H67" s="101"/>
    </row>
    <row r="68" spans="1:8" x14ac:dyDescent="0.2">
      <c r="A68" s="101"/>
      <c r="B68" s="101"/>
      <c r="C68" s="101"/>
      <c r="D68" s="101"/>
      <c r="E68" s="101"/>
      <c r="F68" s="101"/>
      <c r="G68" s="101"/>
      <c r="H68" s="101"/>
    </row>
    <row r="69" spans="1:8" x14ac:dyDescent="0.2">
      <c r="A69" s="101"/>
      <c r="B69" s="101"/>
      <c r="C69" s="101"/>
      <c r="D69" s="101"/>
      <c r="E69" s="101"/>
      <c r="F69" s="101"/>
      <c r="G69" s="101"/>
      <c r="H69" s="101"/>
    </row>
    <row r="70" spans="1:8" x14ac:dyDescent="0.2">
      <c r="A70" s="101"/>
      <c r="B70" s="101"/>
      <c r="C70" s="101"/>
      <c r="D70" s="101"/>
      <c r="E70" s="101"/>
      <c r="F70" s="101"/>
      <c r="G70" s="101"/>
      <c r="H70" s="101"/>
    </row>
    <row r="71" spans="1:8" x14ac:dyDescent="0.2">
      <c r="A71" s="101"/>
      <c r="B71" s="101"/>
      <c r="C71" s="101"/>
      <c r="D71" s="101"/>
      <c r="E71" s="101"/>
      <c r="F71" s="101"/>
      <c r="G71" s="101"/>
      <c r="H71" s="101"/>
    </row>
    <row r="72" spans="1:8" x14ac:dyDescent="0.2">
      <c r="A72" s="101"/>
      <c r="B72" s="101"/>
      <c r="C72" s="101"/>
      <c r="D72" s="101"/>
      <c r="E72" s="101"/>
      <c r="F72" s="101"/>
      <c r="G72" s="101"/>
      <c r="H72" s="101"/>
    </row>
    <row r="73" spans="1:8" x14ac:dyDescent="0.2">
      <c r="A73" s="101"/>
      <c r="B73" s="101"/>
      <c r="C73" s="101"/>
      <c r="D73" s="101"/>
      <c r="E73" s="101"/>
      <c r="F73" s="101"/>
      <c r="G73" s="101"/>
      <c r="H73" s="101"/>
    </row>
    <row r="74" spans="1:8" x14ac:dyDescent="0.2">
      <c r="A74" s="101"/>
      <c r="B74" s="101"/>
      <c r="C74" s="101"/>
      <c r="D74" s="101"/>
      <c r="E74" s="101"/>
      <c r="F74" s="101"/>
      <c r="G74" s="101"/>
      <c r="H74" s="101"/>
    </row>
    <row r="75" spans="1:8" x14ac:dyDescent="0.2">
      <c r="A75" s="101"/>
      <c r="B75" s="101"/>
      <c r="C75" s="101"/>
      <c r="D75" s="101"/>
      <c r="E75" s="101"/>
      <c r="F75" s="101"/>
      <c r="G75" s="101"/>
      <c r="H75" s="101"/>
    </row>
    <row r="76" spans="1:8" x14ac:dyDescent="0.2">
      <c r="A76" s="101"/>
      <c r="B76" s="101"/>
      <c r="C76" s="101"/>
      <c r="D76" s="101"/>
      <c r="E76" s="101"/>
      <c r="F76" s="101"/>
      <c r="G76" s="101"/>
      <c r="H76" s="101"/>
    </row>
    <row r="77" spans="1:8" x14ac:dyDescent="0.2">
      <c r="A77" s="101"/>
      <c r="B77" s="101"/>
      <c r="C77" s="101"/>
      <c r="D77" s="101"/>
      <c r="E77" s="101"/>
      <c r="F77" s="101"/>
      <c r="G77" s="101"/>
      <c r="H77" s="101"/>
    </row>
    <row r="78" spans="1:8" x14ac:dyDescent="0.2">
      <c r="A78" s="101"/>
      <c r="B78" s="101"/>
      <c r="C78" s="101"/>
      <c r="D78" s="101"/>
      <c r="E78" s="101"/>
      <c r="F78" s="101"/>
      <c r="G78" s="101"/>
      <c r="H78" s="101"/>
    </row>
    <row r="79" spans="1:8" x14ac:dyDescent="0.2">
      <c r="A79" s="101"/>
      <c r="B79" s="101"/>
      <c r="C79" s="101"/>
      <c r="D79" s="101"/>
      <c r="E79" s="101"/>
      <c r="F79" s="101"/>
      <c r="G79" s="101"/>
      <c r="H79" s="101"/>
    </row>
    <row r="80" spans="1:8" x14ac:dyDescent="0.2">
      <c r="A80" s="101"/>
      <c r="B80" s="101"/>
      <c r="C80" s="101"/>
      <c r="D80" s="101"/>
      <c r="E80" s="101"/>
      <c r="F80" s="101"/>
      <c r="G80" s="101"/>
      <c r="H80" s="101"/>
    </row>
    <row r="81" spans="1:8" x14ac:dyDescent="0.2">
      <c r="A81" s="101"/>
      <c r="B81" s="101"/>
      <c r="C81" s="101"/>
      <c r="D81" s="101"/>
      <c r="E81" s="101"/>
      <c r="F81" s="101"/>
      <c r="G81" s="101"/>
      <c r="H81" s="101"/>
    </row>
    <row r="82" spans="1:8" x14ac:dyDescent="0.2">
      <c r="A82" s="101"/>
      <c r="B82" s="101"/>
      <c r="C82" s="101"/>
      <c r="D82" s="101"/>
      <c r="E82" s="101"/>
      <c r="F82" s="101"/>
      <c r="G82" s="101"/>
      <c r="H82" s="101"/>
    </row>
    <row r="83" spans="1:8" x14ac:dyDescent="0.2">
      <c r="A83" s="101"/>
      <c r="B83" s="101"/>
      <c r="C83" s="101"/>
      <c r="D83" s="101"/>
      <c r="E83" s="101"/>
      <c r="F83" s="101"/>
      <c r="G83" s="101"/>
      <c r="H83" s="101"/>
    </row>
    <row r="84" spans="1:8" x14ac:dyDescent="0.2">
      <c r="A84" s="101"/>
      <c r="B84" s="101"/>
      <c r="C84" s="101"/>
      <c r="D84" s="101"/>
      <c r="E84" s="101"/>
      <c r="F84" s="101"/>
      <c r="G84" s="101"/>
      <c r="H84" s="101"/>
    </row>
    <row r="85" spans="1:8" x14ac:dyDescent="0.2">
      <c r="A85" s="101"/>
      <c r="B85" s="101"/>
      <c r="C85" s="101"/>
      <c r="D85" s="101"/>
      <c r="E85" s="101"/>
      <c r="F85" s="101"/>
      <c r="G85" s="101"/>
      <c r="H85" s="101"/>
    </row>
    <row r="86" spans="1:8" x14ac:dyDescent="0.2">
      <c r="A86" s="101"/>
      <c r="B86" s="101"/>
      <c r="C86" s="101"/>
      <c r="D86" s="101"/>
      <c r="E86" s="101"/>
      <c r="F86" s="101"/>
      <c r="G86" s="101"/>
      <c r="H86" s="101"/>
    </row>
    <row r="87" spans="1:8" x14ac:dyDescent="0.2">
      <c r="A87" s="101"/>
      <c r="B87" s="101"/>
      <c r="C87" s="101"/>
      <c r="D87" s="101"/>
      <c r="E87" s="101"/>
      <c r="F87" s="101"/>
      <c r="G87" s="101"/>
      <c r="H87" s="101"/>
    </row>
    <row r="88" spans="1:8" x14ac:dyDescent="0.2">
      <c r="A88" s="101"/>
      <c r="B88" s="101"/>
      <c r="C88" s="101"/>
      <c r="D88" s="101"/>
      <c r="E88" s="101"/>
      <c r="F88" s="101"/>
      <c r="G88" s="101"/>
      <c r="H88" s="101"/>
    </row>
    <row r="89" spans="1:8" x14ac:dyDescent="0.2">
      <c r="A89" s="101"/>
      <c r="B89" s="101"/>
      <c r="C89" s="101"/>
      <c r="D89" s="101"/>
      <c r="E89" s="101"/>
      <c r="F89" s="101"/>
      <c r="G89" s="101"/>
      <c r="H89" s="101"/>
    </row>
    <row r="90" spans="1:8" x14ac:dyDescent="0.2">
      <c r="A90" s="101"/>
      <c r="B90" s="101"/>
      <c r="C90" s="101"/>
      <c r="D90" s="101"/>
      <c r="E90" s="101"/>
      <c r="F90" s="101"/>
      <c r="G90" s="101"/>
      <c r="H90" s="101"/>
    </row>
    <row r="91" spans="1:8" x14ac:dyDescent="0.2">
      <c r="A91" s="101"/>
      <c r="B91" s="101"/>
      <c r="C91" s="101"/>
      <c r="D91" s="101"/>
      <c r="E91" s="101"/>
      <c r="F91" s="101"/>
      <c r="G91" s="101"/>
      <c r="H91" s="101"/>
    </row>
    <row r="92" spans="1:8" x14ac:dyDescent="0.2">
      <c r="A92" s="101"/>
      <c r="B92" s="101"/>
      <c r="C92" s="101"/>
      <c r="D92" s="101"/>
      <c r="E92" s="101"/>
      <c r="F92" s="101"/>
      <c r="G92" s="101"/>
      <c r="H92" s="101"/>
    </row>
    <row r="93" spans="1:8" x14ac:dyDescent="0.2">
      <c r="A93" s="101"/>
      <c r="B93" s="101"/>
      <c r="C93" s="101"/>
      <c r="D93" s="101"/>
      <c r="E93" s="101"/>
      <c r="F93" s="101"/>
      <c r="G93" s="101"/>
      <c r="H93" s="101"/>
    </row>
    <row r="94" spans="1:8" x14ac:dyDescent="0.2">
      <c r="A94" s="101"/>
      <c r="B94" s="101"/>
      <c r="C94" s="101"/>
      <c r="D94" s="101"/>
      <c r="E94" s="101"/>
      <c r="F94" s="101"/>
      <c r="G94" s="101"/>
      <c r="H94" s="101"/>
    </row>
    <row r="95" spans="1:8" x14ac:dyDescent="0.2">
      <c r="A95" s="101"/>
      <c r="B95" s="101"/>
      <c r="C95" s="101"/>
      <c r="D95" s="101"/>
      <c r="E95" s="101"/>
      <c r="F95" s="101"/>
      <c r="G95" s="101"/>
      <c r="H95" s="101"/>
    </row>
    <row r="96" spans="1:8" x14ac:dyDescent="0.2">
      <c r="A96" s="101"/>
      <c r="B96" s="101"/>
      <c r="C96" s="101"/>
      <c r="D96" s="101"/>
      <c r="E96" s="101"/>
      <c r="F96" s="101"/>
      <c r="G96" s="101"/>
      <c r="H96" s="101"/>
    </row>
    <row r="97" spans="1:8" x14ac:dyDescent="0.2">
      <c r="A97" s="101"/>
      <c r="B97" s="101"/>
      <c r="C97" s="101"/>
      <c r="D97" s="101"/>
      <c r="E97" s="101"/>
      <c r="F97" s="101"/>
      <c r="G97" s="101"/>
      <c r="H97" s="101"/>
    </row>
    <row r="98" spans="1:8" x14ac:dyDescent="0.2">
      <c r="A98" s="101"/>
      <c r="B98" s="101"/>
      <c r="C98" s="101"/>
      <c r="D98" s="101"/>
      <c r="E98" s="101"/>
      <c r="F98" s="101"/>
      <c r="G98" s="101"/>
      <c r="H98" s="101"/>
    </row>
    <row r="99" spans="1:8" x14ac:dyDescent="0.2">
      <c r="A99" s="101"/>
      <c r="B99" s="101"/>
      <c r="C99" s="101"/>
      <c r="D99" s="101"/>
      <c r="E99" s="101"/>
      <c r="F99" s="101"/>
      <c r="G99" s="101"/>
      <c r="H99" s="101"/>
    </row>
    <row r="100" spans="1:8" x14ac:dyDescent="0.2">
      <c r="A100" s="101"/>
      <c r="B100" s="101"/>
      <c r="C100" s="101"/>
      <c r="D100" s="101"/>
      <c r="E100" s="101"/>
      <c r="F100" s="101"/>
      <c r="G100" s="101"/>
      <c r="H100" s="101"/>
    </row>
    <row r="101" spans="1:8" x14ac:dyDescent="0.2">
      <c r="A101" s="101"/>
      <c r="B101" s="101"/>
      <c r="C101" s="101"/>
      <c r="D101" s="101"/>
      <c r="E101" s="101"/>
      <c r="F101" s="101"/>
      <c r="G101" s="101"/>
      <c r="H101" s="101"/>
    </row>
    <row r="102" spans="1:8" x14ac:dyDescent="0.2">
      <c r="A102" s="101"/>
      <c r="B102" s="101"/>
      <c r="C102" s="101"/>
      <c r="D102" s="101"/>
      <c r="E102" s="101"/>
      <c r="F102" s="101"/>
      <c r="G102" s="101"/>
      <c r="H102" s="101"/>
    </row>
    <row r="103" spans="1:8" x14ac:dyDescent="0.2">
      <c r="A103" s="101"/>
      <c r="B103" s="101"/>
      <c r="C103" s="101"/>
      <c r="D103" s="101"/>
      <c r="E103" s="101"/>
      <c r="F103" s="101"/>
      <c r="G103" s="101"/>
      <c r="H103" s="101"/>
    </row>
    <row r="104" spans="1:8" x14ac:dyDescent="0.2">
      <c r="A104" s="101"/>
      <c r="B104" s="101"/>
      <c r="C104" s="101"/>
      <c r="D104" s="101"/>
      <c r="E104" s="101"/>
      <c r="F104" s="101"/>
      <c r="G104" s="101"/>
      <c r="H104" s="101"/>
    </row>
    <row r="105" spans="1:8" x14ac:dyDescent="0.2">
      <c r="A105" s="101"/>
      <c r="B105" s="101"/>
      <c r="C105" s="101"/>
      <c r="D105" s="101"/>
      <c r="E105" s="101"/>
      <c r="F105" s="101"/>
      <c r="G105" s="101"/>
      <c r="H105" s="101"/>
    </row>
    <row r="106" spans="1:8" x14ac:dyDescent="0.2">
      <c r="A106" s="101"/>
      <c r="B106" s="101"/>
      <c r="C106" s="101"/>
      <c r="D106" s="101"/>
      <c r="E106" s="101"/>
      <c r="F106" s="101"/>
      <c r="G106" s="101"/>
      <c r="H106" s="101"/>
    </row>
    <row r="107" spans="1:8" x14ac:dyDescent="0.2">
      <c r="A107" s="101"/>
      <c r="B107" s="101"/>
      <c r="C107" s="101"/>
      <c r="D107" s="101"/>
      <c r="E107" s="101"/>
      <c r="F107" s="101"/>
      <c r="G107" s="101"/>
      <c r="H107" s="101"/>
    </row>
    <row r="108" spans="1:8" x14ac:dyDescent="0.2">
      <c r="A108" s="101"/>
      <c r="B108" s="101"/>
      <c r="C108" s="101"/>
      <c r="D108" s="101"/>
      <c r="E108" s="101"/>
      <c r="F108" s="101"/>
      <c r="G108" s="101"/>
      <c r="H108" s="101"/>
    </row>
    <row r="109" spans="1:8" x14ac:dyDescent="0.2">
      <c r="A109" s="101"/>
      <c r="B109" s="101"/>
      <c r="C109" s="101"/>
      <c r="D109" s="101"/>
      <c r="E109" s="101"/>
      <c r="F109" s="101"/>
      <c r="G109" s="101"/>
      <c r="H109" s="101"/>
    </row>
    <row r="110" spans="1:8" x14ac:dyDescent="0.2">
      <c r="A110" s="101"/>
      <c r="B110" s="101"/>
      <c r="C110" s="101"/>
      <c r="D110" s="101"/>
      <c r="E110" s="101"/>
      <c r="F110" s="101"/>
      <c r="G110" s="101"/>
      <c r="H110" s="101"/>
    </row>
    <row r="111" spans="1:8" x14ac:dyDescent="0.2">
      <c r="A111" s="101"/>
      <c r="B111" s="101"/>
      <c r="C111" s="101"/>
      <c r="D111" s="101"/>
      <c r="E111" s="101"/>
      <c r="F111" s="101"/>
      <c r="G111" s="101"/>
      <c r="H111" s="101"/>
    </row>
    <row r="112" spans="1:8" x14ac:dyDescent="0.2">
      <c r="A112" s="101"/>
      <c r="B112" s="101"/>
      <c r="C112" s="101"/>
      <c r="D112" s="101"/>
      <c r="E112" s="101"/>
      <c r="F112" s="101"/>
      <c r="G112" s="101"/>
      <c r="H112" s="101"/>
    </row>
    <row r="113" spans="1:8" x14ac:dyDescent="0.2">
      <c r="A113" s="101"/>
      <c r="B113" s="101"/>
      <c r="C113" s="101"/>
      <c r="D113" s="101"/>
      <c r="E113" s="101"/>
      <c r="F113" s="101"/>
      <c r="G113" s="101"/>
      <c r="H113" s="101"/>
    </row>
    <row r="114" spans="1:8" x14ac:dyDescent="0.2">
      <c r="A114" s="101"/>
      <c r="B114" s="101"/>
      <c r="C114" s="101"/>
      <c r="D114" s="101"/>
      <c r="E114" s="101"/>
      <c r="F114" s="101"/>
      <c r="G114" s="101"/>
      <c r="H114" s="101"/>
    </row>
    <row r="115" spans="1:8" x14ac:dyDescent="0.2">
      <c r="A115" s="101"/>
      <c r="B115" s="101"/>
      <c r="C115" s="101"/>
      <c r="D115" s="101"/>
      <c r="E115" s="101"/>
      <c r="F115" s="101"/>
      <c r="G115" s="101"/>
      <c r="H115" s="101"/>
    </row>
    <row r="116" spans="1:8" x14ac:dyDescent="0.2">
      <c r="A116" s="101"/>
      <c r="B116" s="101"/>
      <c r="C116" s="101"/>
      <c r="D116" s="101"/>
      <c r="E116" s="101"/>
      <c r="F116" s="101"/>
      <c r="G116" s="101"/>
      <c r="H116" s="101"/>
    </row>
    <row r="117" spans="1:8" x14ac:dyDescent="0.2">
      <c r="A117" s="101"/>
      <c r="B117" s="101"/>
      <c r="C117" s="101"/>
      <c r="D117" s="101"/>
      <c r="E117" s="101"/>
      <c r="F117" s="101"/>
      <c r="G117" s="101"/>
      <c r="H117" s="101"/>
    </row>
    <row r="118" spans="1:8" x14ac:dyDescent="0.2">
      <c r="A118" s="101"/>
      <c r="B118" s="101"/>
      <c r="C118" s="101"/>
      <c r="D118" s="101"/>
      <c r="E118" s="101"/>
      <c r="F118" s="101"/>
      <c r="G118" s="101"/>
      <c r="H118" s="101"/>
    </row>
    <row r="119" spans="1:8" x14ac:dyDescent="0.2">
      <c r="A119" s="101"/>
      <c r="B119" s="101"/>
      <c r="C119" s="101"/>
      <c r="D119" s="101"/>
      <c r="E119" s="101"/>
      <c r="F119" s="101"/>
      <c r="G119" s="101"/>
      <c r="H119" s="101"/>
    </row>
    <row r="120" spans="1:8" x14ac:dyDescent="0.2">
      <c r="A120" s="101"/>
      <c r="B120" s="101"/>
      <c r="C120" s="101"/>
      <c r="D120" s="101"/>
      <c r="E120" s="101"/>
      <c r="F120" s="101"/>
      <c r="G120" s="101"/>
      <c r="H120" s="101"/>
    </row>
    <row r="121" spans="1:8" x14ac:dyDescent="0.2">
      <c r="A121" s="101"/>
      <c r="B121" s="101"/>
      <c r="C121" s="101"/>
      <c r="D121" s="101"/>
      <c r="E121" s="101"/>
      <c r="F121" s="101"/>
      <c r="G121" s="101"/>
      <c r="H121" s="101"/>
    </row>
    <row r="122" spans="1:8" x14ac:dyDescent="0.2">
      <c r="A122" s="101"/>
      <c r="B122" s="101"/>
      <c r="C122" s="101"/>
      <c r="D122" s="101"/>
      <c r="E122" s="101"/>
      <c r="F122" s="101"/>
      <c r="G122" s="101"/>
      <c r="H122" s="101"/>
    </row>
    <row r="123" spans="1:8" x14ac:dyDescent="0.2">
      <c r="A123" s="101"/>
      <c r="B123" s="101"/>
      <c r="C123" s="101"/>
      <c r="D123" s="101"/>
      <c r="E123" s="101"/>
      <c r="F123" s="101"/>
      <c r="G123" s="101"/>
      <c r="H123" s="101"/>
    </row>
    <row r="124" spans="1:8" x14ac:dyDescent="0.2">
      <c r="A124" s="101"/>
      <c r="B124" s="101"/>
      <c r="C124" s="101"/>
      <c r="D124" s="101"/>
      <c r="E124" s="101"/>
      <c r="F124" s="101"/>
      <c r="G124" s="101"/>
      <c r="H124" s="101"/>
    </row>
    <row r="125" spans="1:8" x14ac:dyDescent="0.2">
      <c r="A125" s="101"/>
      <c r="B125" s="101"/>
      <c r="C125" s="101"/>
      <c r="D125" s="101"/>
      <c r="E125" s="101"/>
      <c r="F125" s="101"/>
      <c r="G125" s="101"/>
      <c r="H125" s="101"/>
    </row>
    <row r="126" spans="1:8" x14ac:dyDescent="0.2">
      <c r="A126" s="101"/>
      <c r="B126" s="101"/>
      <c r="C126" s="101"/>
      <c r="D126" s="101"/>
      <c r="E126" s="101"/>
      <c r="F126" s="101"/>
      <c r="G126" s="101"/>
      <c r="H126" s="101"/>
    </row>
    <row r="127" spans="1:8" x14ac:dyDescent="0.2">
      <c r="A127" s="101"/>
      <c r="B127" s="101"/>
      <c r="C127" s="101"/>
      <c r="D127" s="101"/>
      <c r="E127" s="101"/>
      <c r="F127" s="101"/>
      <c r="G127" s="101"/>
      <c r="H127" s="101"/>
    </row>
    <row r="128" spans="1:8" x14ac:dyDescent="0.2">
      <c r="A128" s="101"/>
      <c r="B128" s="101"/>
      <c r="C128" s="101"/>
      <c r="D128" s="101"/>
      <c r="E128" s="101"/>
      <c r="F128" s="101"/>
      <c r="G128" s="101"/>
      <c r="H128" s="101"/>
    </row>
    <row r="129" spans="1:8" x14ac:dyDescent="0.2">
      <c r="A129" s="101"/>
      <c r="B129" s="101"/>
      <c r="C129" s="101"/>
      <c r="D129" s="101"/>
      <c r="E129" s="101"/>
      <c r="F129" s="101"/>
      <c r="G129" s="101"/>
      <c r="H129" s="101"/>
    </row>
    <row r="130" spans="1:8" x14ac:dyDescent="0.2">
      <c r="A130" s="101"/>
      <c r="B130" s="101"/>
      <c r="C130" s="101"/>
      <c r="D130" s="101"/>
      <c r="E130" s="101"/>
      <c r="F130" s="101"/>
      <c r="G130" s="101"/>
      <c r="H130" s="101"/>
    </row>
    <row r="131" spans="1:8" x14ac:dyDescent="0.2">
      <c r="A131" s="101"/>
      <c r="B131" s="101"/>
      <c r="C131" s="101"/>
      <c r="D131" s="101"/>
      <c r="E131" s="101"/>
      <c r="F131" s="101"/>
      <c r="G131" s="101"/>
      <c r="H131" s="101"/>
    </row>
    <row r="132" spans="1:8" x14ac:dyDescent="0.2">
      <c r="A132" s="101"/>
      <c r="B132" s="101"/>
      <c r="C132" s="101"/>
      <c r="D132" s="101"/>
      <c r="E132" s="101"/>
      <c r="F132" s="101"/>
      <c r="G132" s="101"/>
      <c r="H132" s="101"/>
    </row>
    <row r="133" spans="1:8" x14ac:dyDescent="0.2">
      <c r="A133" s="101"/>
      <c r="B133" s="101"/>
      <c r="C133" s="101"/>
      <c r="D133" s="101"/>
      <c r="E133" s="101"/>
      <c r="F133" s="101"/>
      <c r="G133" s="101"/>
      <c r="H133" s="101"/>
    </row>
    <row r="134" spans="1:8" x14ac:dyDescent="0.2">
      <c r="A134" s="101"/>
      <c r="B134" s="101"/>
      <c r="C134" s="101"/>
      <c r="D134" s="101"/>
      <c r="E134" s="101"/>
      <c r="F134" s="101"/>
      <c r="G134" s="101"/>
      <c r="H134" s="101"/>
    </row>
    <row r="135" spans="1:8" x14ac:dyDescent="0.2">
      <c r="A135" s="101"/>
      <c r="B135" s="101"/>
      <c r="C135" s="101"/>
      <c r="D135" s="101"/>
      <c r="E135" s="101"/>
      <c r="F135" s="101"/>
      <c r="G135" s="101"/>
      <c r="H135" s="101"/>
    </row>
    <row r="136" spans="1:8" x14ac:dyDescent="0.2">
      <c r="A136" s="101"/>
      <c r="B136" s="101"/>
      <c r="C136" s="101"/>
      <c r="D136" s="101"/>
      <c r="E136" s="101"/>
      <c r="F136" s="101"/>
      <c r="G136" s="101"/>
      <c r="H136" s="101"/>
    </row>
    <row r="137" spans="1:8" x14ac:dyDescent="0.2">
      <c r="A137" s="101"/>
      <c r="B137" s="101"/>
      <c r="C137" s="101"/>
      <c r="D137" s="101"/>
      <c r="E137" s="101"/>
      <c r="F137" s="101"/>
      <c r="G137" s="101"/>
      <c r="H137" s="101"/>
    </row>
    <row r="138" spans="1:8" x14ac:dyDescent="0.2">
      <c r="A138" s="101"/>
      <c r="B138" s="101"/>
      <c r="C138" s="101"/>
      <c r="D138" s="101"/>
      <c r="E138" s="101"/>
      <c r="F138" s="101"/>
      <c r="G138" s="101"/>
      <c r="H138" s="101"/>
    </row>
    <row r="139" spans="1:8" x14ac:dyDescent="0.2">
      <c r="A139" s="101"/>
      <c r="B139" s="101"/>
      <c r="C139" s="101"/>
      <c r="D139" s="101"/>
      <c r="E139" s="101"/>
      <c r="F139" s="101"/>
      <c r="G139" s="101"/>
      <c r="H139" s="101"/>
    </row>
    <row r="140" spans="1:8" x14ac:dyDescent="0.2">
      <c r="A140" s="101"/>
      <c r="B140" s="101"/>
      <c r="C140" s="101"/>
      <c r="D140" s="101"/>
      <c r="E140" s="101"/>
      <c r="F140" s="101"/>
      <c r="G140" s="101"/>
      <c r="H140" s="101"/>
    </row>
    <row r="141" spans="1:8" x14ac:dyDescent="0.2">
      <c r="A141" s="101"/>
      <c r="B141" s="101"/>
      <c r="C141" s="101"/>
      <c r="D141" s="101"/>
      <c r="E141" s="101"/>
      <c r="F141" s="101"/>
      <c r="G141" s="101"/>
      <c r="H141" s="101"/>
    </row>
    <row r="142" spans="1:8" x14ac:dyDescent="0.2">
      <c r="A142" s="101"/>
      <c r="B142" s="101"/>
      <c r="C142" s="101"/>
      <c r="D142" s="101"/>
      <c r="E142" s="101"/>
      <c r="F142" s="101"/>
      <c r="G142" s="101"/>
      <c r="H142" s="101"/>
    </row>
    <row r="143" spans="1:8" x14ac:dyDescent="0.2">
      <c r="A143" s="101"/>
      <c r="B143" s="101"/>
      <c r="C143" s="101"/>
      <c r="D143" s="101"/>
      <c r="E143" s="101"/>
      <c r="F143" s="101"/>
      <c r="G143" s="101"/>
      <c r="H143" s="101"/>
    </row>
    <row r="144" spans="1:8" x14ac:dyDescent="0.2">
      <c r="A144" s="101"/>
      <c r="B144" s="101"/>
      <c r="C144" s="101"/>
      <c r="D144" s="101"/>
      <c r="E144" s="101"/>
      <c r="F144" s="101"/>
      <c r="G144" s="101"/>
      <c r="H144" s="101"/>
    </row>
    <row r="145" spans="1:8" x14ac:dyDescent="0.2">
      <c r="A145" s="101"/>
      <c r="B145" s="101"/>
      <c r="C145" s="101"/>
      <c r="D145" s="101"/>
      <c r="E145" s="101"/>
      <c r="F145" s="101"/>
      <c r="G145" s="101"/>
      <c r="H145" s="101"/>
    </row>
    <row r="146" spans="1:8" x14ac:dyDescent="0.2">
      <c r="A146" s="101"/>
      <c r="B146" s="101"/>
      <c r="C146" s="101"/>
      <c r="D146" s="101"/>
      <c r="E146" s="101"/>
      <c r="F146" s="101"/>
      <c r="G146" s="101"/>
      <c r="H146" s="101"/>
    </row>
    <row r="147" spans="1:8" x14ac:dyDescent="0.2">
      <c r="A147" s="101"/>
      <c r="B147" s="101"/>
      <c r="C147" s="101"/>
      <c r="D147" s="101"/>
      <c r="E147" s="101"/>
      <c r="F147" s="101"/>
      <c r="G147" s="101"/>
      <c r="H147" s="101"/>
    </row>
    <row r="148" spans="1:8" x14ac:dyDescent="0.2">
      <c r="A148" s="101"/>
      <c r="B148" s="101"/>
      <c r="C148" s="101"/>
      <c r="D148" s="101"/>
      <c r="E148" s="101"/>
      <c r="F148" s="101"/>
      <c r="G148" s="101"/>
      <c r="H148" s="101"/>
    </row>
    <row r="149" spans="1:8" x14ac:dyDescent="0.2">
      <c r="A149" s="101"/>
      <c r="B149" s="101"/>
      <c r="C149" s="101"/>
      <c r="D149" s="101"/>
      <c r="E149" s="101"/>
      <c r="F149" s="101"/>
      <c r="G149" s="101"/>
      <c r="H149" s="101"/>
    </row>
    <row r="150" spans="1:8" x14ac:dyDescent="0.2">
      <c r="A150" s="101"/>
      <c r="B150" s="101"/>
      <c r="C150" s="101"/>
      <c r="D150" s="101"/>
      <c r="E150" s="101"/>
      <c r="F150" s="101"/>
      <c r="G150" s="101"/>
      <c r="H150" s="101"/>
    </row>
    <row r="151" spans="1:8" x14ac:dyDescent="0.2">
      <c r="A151" s="101"/>
      <c r="B151" s="101"/>
      <c r="C151" s="101"/>
      <c r="D151" s="101"/>
      <c r="E151" s="101"/>
      <c r="F151" s="101"/>
      <c r="G151" s="101"/>
      <c r="H151" s="101"/>
    </row>
    <row r="152" spans="1:8" x14ac:dyDescent="0.2">
      <c r="A152" s="101"/>
      <c r="B152" s="101"/>
      <c r="C152" s="101"/>
      <c r="D152" s="101"/>
      <c r="E152" s="101"/>
      <c r="F152" s="101"/>
      <c r="G152" s="101"/>
      <c r="H152" s="101"/>
    </row>
    <row r="153" spans="1:8" x14ac:dyDescent="0.2">
      <c r="A153" s="101"/>
      <c r="B153" s="101"/>
      <c r="C153" s="101"/>
      <c r="D153" s="101"/>
      <c r="E153" s="101"/>
      <c r="F153" s="101"/>
      <c r="G153" s="101"/>
      <c r="H153" s="101"/>
    </row>
    <row r="154" spans="1:8" x14ac:dyDescent="0.2">
      <c r="A154" s="101"/>
      <c r="B154" s="101"/>
      <c r="C154" s="101"/>
      <c r="D154" s="101"/>
      <c r="E154" s="101"/>
      <c r="F154" s="101"/>
      <c r="G154" s="101"/>
      <c r="H154" s="101"/>
    </row>
    <row r="155" spans="1:8" x14ac:dyDescent="0.2">
      <c r="A155" s="101"/>
      <c r="B155" s="101"/>
      <c r="C155" s="101"/>
      <c r="D155" s="101"/>
      <c r="E155" s="101"/>
      <c r="F155" s="101"/>
      <c r="G155" s="101"/>
      <c r="H155" s="101"/>
    </row>
    <row r="156" spans="1:8" x14ac:dyDescent="0.2">
      <c r="A156" s="101"/>
      <c r="B156" s="101"/>
      <c r="C156" s="101"/>
      <c r="D156" s="101"/>
      <c r="E156" s="101"/>
      <c r="F156" s="101"/>
      <c r="G156" s="101"/>
      <c r="H156" s="101"/>
    </row>
    <row r="157" spans="1:8" x14ac:dyDescent="0.2">
      <c r="A157" s="101"/>
      <c r="B157" s="101"/>
      <c r="C157" s="101"/>
      <c r="D157" s="101"/>
      <c r="E157" s="101"/>
      <c r="F157" s="101"/>
      <c r="G157" s="101"/>
      <c r="H157" s="101"/>
    </row>
    <row r="158" spans="1:8" x14ac:dyDescent="0.2">
      <c r="A158" s="101"/>
      <c r="B158" s="101"/>
      <c r="C158" s="101"/>
      <c r="D158" s="101"/>
      <c r="E158" s="101"/>
      <c r="F158" s="101"/>
      <c r="G158" s="101"/>
      <c r="H158" s="101"/>
    </row>
    <row r="159" spans="1:8" x14ac:dyDescent="0.2">
      <c r="A159" s="101"/>
      <c r="B159" s="101"/>
      <c r="C159" s="101"/>
      <c r="D159" s="101"/>
      <c r="E159" s="101"/>
      <c r="F159" s="101"/>
      <c r="G159" s="101"/>
      <c r="H159" s="101"/>
    </row>
    <row r="160" spans="1:8" x14ac:dyDescent="0.2">
      <c r="A160" s="101"/>
      <c r="B160" s="101"/>
      <c r="C160" s="101"/>
      <c r="D160" s="101"/>
      <c r="E160" s="101"/>
      <c r="F160" s="101"/>
      <c r="G160" s="101"/>
      <c r="H160" s="101"/>
    </row>
    <row r="161" spans="1:8" x14ac:dyDescent="0.2">
      <c r="A161" s="101"/>
      <c r="B161" s="101"/>
      <c r="C161" s="101"/>
      <c r="D161" s="101"/>
      <c r="E161" s="101"/>
      <c r="F161" s="101"/>
      <c r="G161" s="101"/>
      <c r="H161" s="101"/>
    </row>
    <row r="162" spans="1:8" x14ac:dyDescent="0.2">
      <c r="A162" s="101"/>
      <c r="B162" s="101"/>
      <c r="C162" s="101"/>
      <c r="D162" s="101"/>
      <c r="E162" s="101"/>
      <c r="F162" s="101"/>
      <c r="G162" s="101"/>
      <c r="H162" s="101"/>
    </row>
    <row r="163" spans="1:8" x14ac:dyDescent="0.2">
      <c r="A163" s="101"/>
      <c r="B163" s="101"/>
      <c r="C163" s="101"/>
      <c r="D163" s="101"/>
      <c r="E163" s="101"/>
      <c r="F163" s="101"/>
      <c r="G163" s="101"/>
      <c r="H163" s="101"/>
    </row>
    <row r="164" spans="1:8" x14ac:dyDescent="0.2">
      <c r="A164" s="101"/>
      <c r="B164" s="101"/>
      <c r="C164" s="101"/>
      <c r="D164" s="101"/>
      <c r="E164" s="101"/>
      <c r="F164" s="101"/>
      <c r="G164" s="101"/>
      <c r="H164" s="101"/>
    </row>
    <row r="165" spans="1:8" x14ac:dyDescent="0.2">
      <c r="A165" s="101"/>
      <c r="B165" s="101"/>
      <c r="C165" s="101"/>
      <c r="D165" s="101"/>
      <c r="E165" s="101"/>
      <c r="F165" s="101"/>
      <c r="G165" s="101"/>
      <c r="H165" s="101"/>
    </row>
    <row r="166" spans="1:8" x14ac:dyDescent="0.2">
      <c r="A166" s="101"/>
      <c r="B166" s="101"/>
      <c r="C166" s="101"/>
      <c r="D166" s="101"/>
      <c r="E166" s="101"/>
      <c r="F166" s="101"/>
      <c r="G166" s="101"/>
      <c r="H166" s="101"/>
    </row>
    <row r="167" spans="1:8" x14ac:dyDescent="0.2">
      <c r="A167" s="101"/>
      <c r="B167" s="101"/>
      <c r="C167" s="101"/>
      <c r="D167" s="101"/>
      <c r="E167" s="101"/>
      <c r="F167" s="101"/>
      <c r="G167" s="101"/>
      <c r="H167" s="101"/>
    </row>
    <row r="168" spans="1:8" x14ac:dyDescent="0.2">
      <c r="A168" s="101"/>
      <c r="B168" s="101"/>
      <c r="C168" s="101"/>
      <c r="D168" s="101"/>
      <c r="E168" s="101"/>
      <c r="F168" s="101"/>
      <c r="G168" s="101"/>
      <c r="H168" s="101"/>
    </row>
    <row r="169" spans="1:8" x14ac:dyDescent="0.2">
      <c r="A169" s="101"/>
      <c r="B169" s="101"/>
      <c r="C169" s="101"/>
      <c r="D169" s="101"/>
      <c r="E169" s="101"/>
      <c r="F169" s="101"/>
      <c r="G169" s="101"/>
      <c r="H169" s="101"/>
    </row>
    <row r="170" spans="1:8" x14ac:dyDescent="0.2">
      <c r="A170" s="101"/>
      <c r="B170" s="101"/>
      <c r="C170" s="101"/>
      <c r="D170" s="101"/>
      <c r="E170" s="101"/>
      <c r="F170" s="101"/>
      <c r="G170" s="101"/>
      <c r="H170" s="101"/>
    </row>
    <row r="171" spans="1:8" x14ac:dyDescent="0.2">
      <c r="A171" s="101"/>
      <c r="B171" s="101"/>
      <c r="C171" s="101"/>
      <c r="D171" s="101"/>
      <c r="E171" s="101"/>
      <c r="F171" s="101"/>
      <c r="G171" s="101"/>
      <c r="H171" s="101"/>
    </row>
    <row r="172" spans="1:8" x14ac:dyDescent="0.2">
      <c r="A172" s="101"/>
      <c r="B172" s="101"/>
      <c r="C172" s="101"/>
      <c r="D172" s="101"/>
      <c r="E172" s="101"/>
      <c r="F172" s="101"/>
      <c r="G172" s="101"/>
      <c r="H172" s="101"/>
    </row>
    <row r="173" spans="1:8" x14ac:dyDescent="0.2">
      <c r="A173" s="101"/>
      <c r="B173" s="101"/>
      <c r="C173" s="101"/>
      <c r="D173" s="101"/>
      <c r="E173" s="101"/>
      <c r="F173" s="101"/>
      <c r="G173" s="101"/>
      <c r="H173" s="101"/>
    </row>
    <row r="174" spans="1:8" x14ac:dyDescent="0.2">
      <c r="A174" s="101"/>
      <c r="B174" s="101"/>
      <c r="C174" s="101"/>
      <c r="D174" s="101"/>
      <c r="E174" s="101"/>
      <c r="F174" s="101"/>
      <c r="G174" s="101"/>
      <c r="H174" s="101"/>
    </row>
    <row r="175" spans="1:8" x14ac:dyDescent="0.2">
      <c r="A175" s="101"/>
      <c r="B175" s="101"/>
      <c r="C175" s="101"/>
      <c r="D175" s="101"/>
      <c r="E175" s="101"/>
      <c r="F175" s="101"/>
      <c r="G175" s="101"/>
      <c r="H175" s="101"/>
    </row>
    <row r="176" spans="1:8" x14ac:dyDescent="0.2">
      <c r="A176" s="101"/>
      <c r="B176" s="101"/>
      <c r="C176" s="101"/>
      <c r="D176" s="101"/>
      <c r="E176" s="101"/>
      <c r="F176" s="101"/>
      <c r="G176" s="101"/>
      <c r="H176" s="101"/>
    </row>
    <row r="177" spans="1:8" x14ac:dyDescent="0.2">
      <c r="A177" s="101"/>
      <c r="B177" s="101"/>
      <c r="C177" s="101"/>
      <c r="D177" s="101"/>
      <c r="E177" s="101"/>
      <c r="F177" s="101"/>
      <c r="G177" s="101"/>
      <c r="H177" s="101"/>
    </row>
    <row r="178" spans="1:8" x14ac:dyDescent="0.2">
      <c r="A178" s="101"/>
      <c r="B178" s="101"/>
      <c r="C178" s="101"/>
      <c r="D178" s="101"/>
      <c r="E178" s="101"/>
      <c r="F178" s="101"/>
      <c r="G178" s="101"/>
      <c r="H178" s="101"/>
    </row>
    <row r="179" spans="1:8" x14ac:dyDescent="0.2">
      <c r="A179" s="101"/>
      <c r="B179" s="101"/>
      <c r="C179" s="101"/>
      <c r="D179" s="101"/>
      <c r="E179" s="101"/>
      <c r="F179" s="101"/>
      <c r="G179" s="101"/>
      <c r="H179" s="101"/>
    </row>
    <row r="180" spans="1:8" x14ac:dyDescent="0.2">
      <c r="A180" s="101"/>
      <c r="B180" s="101"/>
      <c r="C180" s="101"/>
      <c r="D180" s="101"/>
      <c r="E180" s="101"/>
      <c r="F180" s="101"/>
      <c r="G180" s="101"/>
      <c r="H180" s="101"/>
    </row>
    <row r="181" spans="1:8" x14ac:dyDescent="0.2">
      <c r="A181" s="101"/>
      <c r="B181" s="101"/>
      <c r="C181" s="101"/>
      <c r="D181" s="101"/>
      <c r="E181" s="101"/>
      <c r="F181" s="101"/>
      <c r="G181" s="101"/>
      <c r="H181" s="101"/>
    </row>
    <row r="182" spans="1:8" x14ac:dyDescent="0.2">
      <c r="A182" s="101"/>
      <c r="B182" s="101"/>
      <c r="C182" s="101"/>
      <c r="D182" s="101"/>
      <c r="E182" s="101"/>
      <c r="F182" s="101"/>
      <c r="G182" s="101"/>
      <c r="H182" s="101"/>
    </row>
    <row r="183" spans="1:8" x14ac:dyDescent="0.2">
      <c r="A183" s="101"/>
      <c r="B183" s="101"/>
      <c r="C183" s="101"/>
      <c r="D183" s="101"/>
      <c r="E183" s="101"/>
      <c r="F183" s="101"/>
      <c r="G183" s="101"/>
      <c r="H183" s="101"/>
    </row>
    <row r="184" spans="1:8" x14ac:dyDescent="0.2">
      <c r="A184" s="101"/>
      <c r="B184" s="101"/>
      <c r="C184" s="101"/>
      <c r="D184" s="101"/>
      <c r="E184" s="101"/>
      <c r="F184" s="101"/>
      <c r="G184" s="101"/>
      <c r="H184" s="101"/>
    </row>
    <row r="185" spans="1:8" x14ac:dyDescent="0.2">
      <c r="A185" s="101"/>
      <c r="B185" s="101"/>
      <c r="C185" s="101"/>
      <c r="D185" s="101"/>
      <c r="E185" s="101"/>
      <c r="F185" s="101"/>
      <c r="G185" s="101"/>
      <c r="H185" s="101"/>
    </row>
    <row r="186" spans="1:8" x14ac:dyDescent="0.2">
      <c r="A186" s="101"/>
      <c r="B186" s="101"/>
      <c r="C186" s="101"/>
      <c r="D186" s="101"/>
      <c r="E186" s="101"/>
      <c r="F186" s="101"/>
      <c r="G186" s="101"/>
      <c r="H186" s="101"/>
    </row>
    <row r="187" spans="1:8" x14ac:dyDescent="0.2">
      <c r="A187" s="101"/>
      <c r="B187" s="101"/>
      <c r="C187" s="101"/>
      <c r="D187" s="101"/>
      <c r="E187" s="101"/>
      <c r="F187" s="101"/>
      <c r="G187" s="101"/>
      <c r="H187" s="101"/>
    </row>
    <row r="188" spans="1:8" x14ac:dyDescent="0.2">
      <c r="A188" s="101"/>
      <c r="B188" s="101"/>
      <c r="C188" s="101"/>
      <c r="D188" s="101"/>
      <c r="E188" s="101"/>
      <c r="F188" s="101"/>
      <c r="G188" s="101"/>
      <c r="H188" s="101"/>
    </row>
    <row r="189" spans="1:8" x14ac:dyDescent="0.2">
      <c r="A189" s="101"/>
      <c r="B189" s="101"/>
      <c r="C189" s="101"/>
      <c r="D189" s="101"/>
      <c r="E189" s="101"/>
      <c r="F189" s="101"/>
      <c r="G189" s="101"/>
      <c r="H189" s="101"/>
    </row>
    <row r="190" spans="1:8" x14ac:dyDescent="0.2">
      <c r="A190" s="101"/>
      <c r="B190" s="101"/>
      <c r="C190" s="101"/>
      <c r="D190" s="101"/>
      <c r="E190" s="101"/>
      <c r="F190" s="101"/>
      <c r="G190" s="101"/>
      <c r="H190" s="101"/>
    </row>
    <row r="191" spans="1:8" x14ac:dyDescent="0.2">
      <c r="A191" s="101"/>
      <c r="B191" s="101"/>
      <c r="C191" s="101"/>
      <c r="D191" s="101"/>
      <c r="E191" s="101"/>
      <c r="F191" s="101"/>
      <c r="G191" s="101"/>
      <c r="H191" s="101"/>
    </row>
    <row r="192" spans="1:8" x14ac:dyDescent="0.2">
      <c r="A192" s="101"/>
      <c r="B192" s="101"/>
      <c r="C192" s="101"/>
      <c r="D192" s="101"/>
      <c r="E192" s="101"/>
      <c r="F192" s="101"/>
      <c r="G192" s="101"/>
      <c r="H192" s="101"/>
    </row>
    <row r="193" spans="1:8" x14ac:dyDescent="0.2">
      <c r="A193" s="101"/>
      <c r="B193" s="101"/>
      <c r="C193" s="101"/>
      <c r="D193" s="101"/>
      <c r="E193" s="101"/>
      <c r="F193" s="101"/>
      <c r="G193" s="101"/>
      <c r="H193" s="101"/>
    </row>
    <row r="194" spans="1:8" x14ac:dyDescent="0.2">
      <c r="A194" s="101"/>
      <c r="B194" s="101"/>
      <c r="C194" s="101"/>
      <c r="D194" s="101"/>
      <c r="E194" s="101"/>
      <c r="F194" s="101"/>
      <c r="G194" s="101"/>
      <c r="H194" s="101"/>
    </row>
    <row r="195" spans="1:8" x14ac:dyDescent="0.2">
      <c r="A195" s="101"/>
      <c r="B195" s="101"/>
      <c r="C195" s="101"/>
      <c r="D195" s="101"/>
      <c r="E195" s="101"/>
      <c r="F195" s="101"/>
      <c r="G195" s="101"/>
      <c r="H195" s="101"/>
    </row>
    <row r="196" spans="1:8" x14ac:dyDescent="0.2">
      <c r="A196" s="101"/>
      <c r="B196" s="101"/>
      <c r="C196" s="101"/>
      <c r="D196" s="101"/>
      <c r="E196" s="101"/>
      <c r="F196" s="101"/>
      <c r="G196" s="101"/>
      <c r="H196" s="101"/>
    </row>
    <row r="197" spans="1:8" x14ac:dyDescent="0.2">
      <c r="A197" s="101"/>
      <c r="B197" s="101"/>
      <c r="C197" s="101"/>
      <c r="D197" s="101"/>
      <c r="E197" s="101"/>
      <c r="F197" s="101"/>
      <c r="G197" s="101"/>
      <c r="H197" s="101"/>
    </row>
    <row r="198" spans="1:8" x14ac:dyDescent="0.2">
      <c r="A198" s="101"/>
      <c r="B198" s="101"/>
      <c r="C198" s="101"/>
      <c r="D198" s="101"/>
      <c r="E198" s="101"/>
      <c r="F198" s="101"/>
      <c r="G198" s="101"/>
      <c r="H198" s="101"/>
    </row>
    <row r="199" spans="1:8" x14ac:dyDescent="0.2">
      <c r="A199" s="101"/>
      <c r="B199" s="101"/>
      <c r="C199" s="101"/>
      <c r="D199" s="101"/>
      <c r="E199" s="101"/>
      <c r="F199" s="101"/>
      <c r="G199" s="101"/>
      <c r="H199" s="101"/>
    </row>
    <row r="200" spans="1:8" x14ac:dyDescent="0.2">
      <c r="A200" s="101"/>
      <c r="B200" s="101"/>
      <c r="C200" s="101"/>
      <c r="D200" s="101"/>
      <c r="E200" s="101"/>
      <c r="F200" s="101"/>
      <c r="G200" s="101"/>
      <c r="H200" s="101"/>
    </row>
    <row r="201" spans="1:8" x14ac:dyDescent="0.2">
      <c r="A201" s="101"/>
      <c r="B201" s="101"/>
      <c r="C201" s="101"/>
      <c r="D201" s="101"/>
      <c r="E201" s="101"/>
      <c r="F201" s="101"/>
      <c r="G201" s="101"/>
      <c r="H201" s="101"/>
    </row>
    <row r="202" spans="1:8" x14ac:dyDescent="0.2">
      <c r="A202" s="101"/>
      <c r="B202" s="101"/>
      <c r="C202" s="101"/>
      <c r="D202" s="101"/>
      <c r="E202" s="101"/>
      <c r="F202" s="101"/>
      <c r="G202" s="101"/>
      <c r="H202" s="101"/>
    </row>
    <row r="203" spans="1:8" x14ac:dyDescent="0.2">
      <c r="A203" s="101"/>
      <c r="B203" s="101"/>
      <c r="C203" s="101"/>
      <c r="D203" s="101"/>
      <c r="E203" s="101"/>
      <c r="F203" s="101"/>
      <c r="G203" s="101"/>
      <c r="H203" s="101"/>
    </row>
    <row r="204" spans="1:8" x14ac:dyDescent="0.2">
      <c r="A204" s="101"/>
      <c r="B204" s="101"/>
      <c r="C204" s="101"/>
      <c r="D204" s="101"/>
      <c r="E204" s="101"/>
      <c r="F204" s="101"/>
      <c r="G204" s="101"/>
      <c r="H204" s="101"/>
    </row>
    <row r="205" spans="1:8" x14ac:dyDescent="0.2">
      <c r="A205" s="101"/>
      <c r="B205" s="101"/>
      <c r="C205" s="101"/>
      <c r="D205" s="101"/>
      <c r="E205" s="101"/>
      <c r="F205" s="101"/>
      <c r="G205" s="101"/>
      <c r="H205" s="101"/>
    </row>
    <row r="206" spans="1:8" x14ac:dyDescent="0.2">
      <c r="A206" s="101"/>
      <c r="B206" s="101"/>
      <c r="C206" s="101"/>
      <c r="D206" s="101"/>
      <c r="E206" s="101"/>
      <c r="F206" s="101"/>
      <c r="G206" s="101"/>
      <c r="H206" s="101"/>
    </row>
    <row r="207" spans="1:8" x14ac:dyDescent="0.2">
      <c r="A207" s="101"/>
      <c r="B207" s="101"/>
      <c r="C207" s="101"/>
      <c r="D207" s="101"/>
      <c r="E207" s="101"/>
      <c r="F207" s="101"/>
      <c r="G207" s="101"/>
      <c r="H207" s="101"/>
    </row>
    <row r="208" spans="1:8" x14ac:dyDescent="0.2">
      <c r="A208" s="101"/>
      <c r="B208" s="101"/>
      <c r="C208" s="101"/>
      <c r="D208" s="101"/>
      <c r="E208" s="101"/>
      <c r="F208" s="101"/>
      <c r="G208" s="101"/>
      <c r="H208" s="101"/>
    </row>
    <row r="209" spans="1:8" x14ac:dyDescent="0.2">
      <c r="A209" s="101"/>
      <c r="B209" s="101"/>
      <c r="C209" s="101"/>
      <c r="D209" s="101"/>
      <c r="E209" s="101"/>
      <c r="F209" s="101"/>
      <c r="G209" s="101"/>
      <c r="H209" s="101"/>
    </row>
    <row r="210" spans="1:8" x14ac:dyDescent="0.2">
      <c r="A210" s="101"/>
      <c r="B210" s="101"/>
      <c r="C210" s="101"/>
      <c r="D210" s="101"/>
      <c r="E210" s="101"/>
      <c r="F210" s="101"/>
      <c r="G210" s="101"/>
      <c r="H210" s="101"/>
    </row>
    <row r="211" spans="1:8" x14ac:dyDescent="0.2">
      <c r="A211" s="101"/>
      <c r="B211" s="101"/>
      <c r="C211" s="101"/>
      <c r="D211" s="101"/>
      <c r="E211" s="101"/>
      <c r="F211" s="101"/>
      <c r="G211" s="101"/>
      <c r="H211" s="101"/>
    </row>
    <row r="212" spans="1:8" x14ac:dyDescent="0.2">
      <c r="A212" s="101"/>
      <c r="B212" s="101"/>
      <c r="C212" s="101"/>
      <c r="D212" s="101"/>
      <c r="E212" s="101"/>
      <c r="F212" s="101"/>
      <c r="G212" s="101"/>
      <c r="H212" s="101"/>
    </row>
    <row r="213" spans="1:8" x14ac:dyDescent="0.2">
      <c r="A213" s="101"/>
      <c r="B213" s="101"/>
      <c r="C213" s="101"/>
      <c r="D213" s="101"/>
      <c r="E213" s="101"/>
      <c r="F213" s="101"/>
      <c r="G213" s="101"/>
      <c r="H213" s="101"/>
    </row>
    <row r="214" spans="1:8" x14ac:dyDescent="0.2">
      <c r="A214" s="101"/>
      <c r="B214" s="101"/>
      <c r="C214" s="101"/>
      <c r="D214" s="101"/>
      <c r="E214" s="101"/>
      <c r="F214" s="101"/>
      <c r="G214" s="101"/>
      <c r="H214" s="101"/>
    </row>
    <row r="215" spans="1:8" x14ac:dyDescent="0.2">
      <c r="A215" s="101"/>
      <c r="B215" s="101"/>
      <c r="C215" s="101"/>
      <c r="D215" s="101"/>
      <c r="E215" s="101"/>
      <c r="F215" s="101"/>
      <c r="G215" s="101"/>
      <c r="H215" s="101"/>
    </row>
    <row r="216" spans="1:8" x14ac:dyDescent="0.2">
      <c r="A216" s="101"/>
      <c r="B216" s="101"/>
      <c r="C216" s="101"/>
      <c r="D216" s="101"/>
      <c r="E216" s="101"/>
      <c r="F216" s="101"/>
      <c r="G216" s="101"/>
      <c r="H216" s="101"/>
    </row>
    <row r="217" spans="1:8" x14ac:dyDescent="0.2">
      <c r="A217" s="101"/>
      <c r="B217" s="101"/>
      <c r="C217" s="101"/>
      <c r="D217" s="101"/>
      <c r="E217" s="101"/>
      <c r="F217" s="101"/>
      <c r="G217" s="101"/>
      <c r="H217" s="101"/>
    </row>
    <row r="218" spans="1:8" x14ac:dyDescent="0.2">
      <c r="A218" s="101"/>
      <c r="B218" s="101"/>
      <c r="C218" s="101"/>
      <c r="D218" s="101"/>
      <c r="E218" s="101"/>
      <c r="F218" s="101"/>
      <c r="G218" s="101"/>
      <c r="H218" s="101"/>
    </row>
    <row r="219" spans="1:8" x14ac:dyDescent="0.2">
      <c r="A219" s="101"/>
      <c r="B219" s="101"/>
      <c r="C219" s="101"/>
      <c r="D219" s="101"/>
      <c r="E219" s="101"/>
      <c r="F219" s="101"/>
      <c r="G219" s="101"/>
      <c r="H219" s="101"/>
    </row>
    <row r="220" spans="1:8" x14ac:dyDescent="0.2">
      <c r="A220" s="101"/>
      <c r="B220" s="101"/>
      <c r="C220" s="101"/>
      <c r="D220" s="101"/>
      <c r="E220" s="101"/>
      <c r="F220" s="101"/>
      <c r="G220" s="101"/>
      <c r="H220" s="101"/>
    </row>
    <row r="221" spans="1:8" x14ac:dyDescent="0.2">
      <c r="A221" s="101"/>
      <c r="B221" s="101"/>
      <c r="C221" s="101"/>
      <c r="D221" s="101"/>
      <c r="E221" s="101"/>
      <c r="F221" s="101"/>
      <c r="G221" s="101"/>
      <c r="H221" s="101"/>
    </row>
    <row r="222" spans="1:8" x14ac:dyDescent="0.2">
      <c r="A222" s="101"/>
      <c r="B222" s="101"/>
      <c r="C222" s="101"/>
      <c r="D222" s="101"/>
      <c r="E222" s="101"/>
      <c r="F222" s="101"/>
      <c r="G222" s="101"/>
      <c r="H222" s="101"/>
    </row>
    <row r="223" spans="1:8" x14ac:dyDescent="0.2">
      <c r="A223" s="101"/>
      <c r="B223" s="101"/>
      <c r="C223" s="101"/>
      <c r="D223" s="101"/>
      <c r="E223" s="101"/>
      <c r="F223" s="101"/>
      <c r="G223" s="101"/>
      <c r="H223" s="101"/>
    </row>
    <row r="224" spans="1:8" x14ac:dyDescent="0.2">
      <c r="A224" s="101"/>
      <c r="B224" s="101"/>
      <c r="C224" s="101"/>
      <c r="D224" s="101"/>
      <c r="E224" s="101"/>
      <c r="F224" s="101"/>
      <c r="G224" s="101"/>
      <c r="H224" s="101"/>
    </row>
    <row r="225" spans="1:8" x14ac:dyDescent="0.2">
      <c r="A225" s="101"/>
      <c r="B225" s="101"/>
      <c r="C225" s="101"/>
      <c r="D225" s="101"/>
      <c r="E225" s="101"/>
      <c r="F225" s="101"/>
      <c r="G225" s="101"/>
      <c r="H225" s="101"/>
    </row>
    <row r="226" spans="1:8" x14ac:dyDescent="0.2">
      <c r="A226" s="101"/>
      <c r="B226" s="101"/>
      <c r="C226" s="101"/>
      <c r="D226" s="101"/>
      <c r="E226" s="101"/>
      <c r="F226" s="101"/>
      <c r="G226" s="101"/>
      <c r="H226" s="101"/>
    </row>
    <row r="227" spans="1:8" x14ac:dyDescent="0.2">
      <c r="A227" s="101"/>
      <c r="B227" s="101"/>
      <c r="C227" s="101"/>
      <c r="D227" s="101"/>
      <c r="E227" s="101"/>
      <c r="F227" s="101"/>
      <c r="G227" s="101"/>
      <c r="H227" s="101"/>
    </row>
    <row r="228" spans="1:8" x14ac:dyDescent="0.2">
      <c r="A228" s="101"/>
      <c r="B228" s="101"/>
      <c r="C228" s="101"/>
      <c r="D228" s="101"/>
      <c r="E228" s="101"/>
      <c r="F228" s="101"/>
      <c r="G228" s="101"/>
      <c r="H228" s="101"/>
    </row>
    <row r="229" spans="1:8" x14ac:dyDescent="0.2">
      <c r="A229" s="101"/>
      <c r="B229" s="101"/>
      <c r="C229" s="101"/>
      <c r="D229" s="101"/>
      <c r="E229" s="101"/>
      <c r="F229" s="101"/>
      <c r="G229" s="101"/>
      <c r="H229" s="101"/>
    </row>
    <row r="230" spans="1:8" x14ac:dyDescent="0.2">
      <c r="A230" s="101"/>
      <c r="B230" s="101"/>
      <c r="C230" s="101"/>
      <c r="D230" s="101"/>
      <c r="E230" s="101"/>
      <c r="F230" s="101"/>
      <c r="G230" s="101"/>
      <c r="H230" s="101"/>
    </row>
    <row r="231" spans="1:8" x14ac:dyDescent="0.2">
      <c r="A231" s="101"/>
      <c r="B231" s="101"/>
      <c r="C231" s="101"/>
      <c r="D231" s="101"/>
      <c r="E231" s="101"/>
      <c r="F231" s="101"/>
      <c r="G231" s="101"/>
      <c r="H231" s="101"/>
    </row>
    <row r="232" spans="1:8" x14ac:dyDescent="0.2">
      <c r="A232" s="101"/>
      <c r="B232" s="101"/>
      <c r="C232" s="101"/>
      <c r="D232" s="101"/>
      <c r="E232" s="101"/>
      <c r="F232" s="101"/>
      <c r="G232" s="101"/>
      <c r="H232" s="101"/>
    </row>
    <row r="233" spans="1:8" x14ac:dyDescent="0.2">
      <c r="A233" s="101"/>
      <c r="B233" s="101"/>
      <c r="C233" s="101"/>
      <c r="D233" s="101"/>
      <c r="E233" s="101"/>
      <c r="F233" s="101"/>
      <c r="G233" s="101"/>
      <c r="H233" s="101"/>
    </row>
    <row r="234" spans="1:8" x14ac:dyDescent="0.2">
      <c r="A234" s="101"/>
      <c r="B234" s="101"/>
      <c r="C234" s="101"/>
      <c r="D234" s="101"/>
      <c r="E234" s="101"/>
      <c r="F234" s="101"/>
      <c r="G234" s="101"/>
      <c r="H234" s="101"/>
    </row>
    <row r="235" spans="1:8" x14ac:dyDescent="0.2">
      <c r="A235" s="101"/>
      <c r="B235" s="101"/>
      <c r="C235" s="101"/>
      <c r="D235" s="101"/>
      <c r="E235" s="101"/>
      <c r="F235" s="101"/>
      <c r="G235" s="101"/>
      <c r="H235" s="101"/>
    </row>
    <row r="236" spans="1:8" x14ac:dyDescent="0.2">
      <c r="A236" s="101"/>
      <c r="B236" s="101"/>
      <c r="C236" s="101"/>
      <c r="D236" s="101"/>
      <c r="E236" s="101"/>
      <c r="F236" s="101"/>
      <c r="G236" s="101"/>
      <c r="H236" s="101"/>
    </row>
    <row r="237" spans="1:8" x14ac:dyDescent="0.2">
      <c r="A237" s="101"/>
      <c r="B237" s="101"/>
      <c r="C237" s="101"/>
      <c r="D237" s="101"/>
      <c r="E237" s="101"/>
      <c r="F237" s="101"/>
      <c r="G237" s="101"/>
      <c r="H237" s="101"/>
    </row>
    <row r="238" spans="1:8" x14ac:dyDescent="0.2">
      <c r="A238" s="101"/>
      <c r="B238" s="101"/>
      <c r="C238" s="101"/>
      <c r="D238" s="101"/>
      <c r="E238" s="101"/>
      <c r="F238" s="101"/>
      <c r="G238" s="101"/>
      <c r="H238" s="101"/>
    </row>
    <row r="239" spans="1:8" x14ac:dyDescent="0.2">
      <c r="A239" s="101"/>
      <c r="B239" s="101"/>
      <c r="C239" s="101"/>
      <c r="D239" s="101"/>
      <c r="E239" s="101"/>
      <c r="F239" s="101"/>
      <c r="G239" s="101"/>
      <c r="H239" s="101"/>
    </row>
    <row r="240" spans="1:8" x14ac:dyDescent="0.2">
      <c r="A240" s="101"/>
      <c r="B240" s="101"/>
      <c r="C240" s="101"/>
      <c r="D240" s="101"/>
      <c r="E240" s="101"/>
      <c r="F240" s="101"/>
      <c r="G240" s="101"/>
      <c r="H240" s="101"/>
    </row>
    <row r="241" spans="1:8" x14ac:dyDescent="0.2">
      <c r="A241" s="101"/>
      <c r="B241" s="101"/>
      <c r="C241" s="101"/>
      <c r="D241" s="101"/>
      <c r="E241" s="101"/>
      <c r="F241" s="101"/>
      <c r="G241" s="101"/>
      <c r="H241" s="101"/>
    </row>
    <row r="242" spans="1:8" x14ac:dyDescent="0.2">
      <c r="A242" s="101"/>
      <c r="B242" s="101"/>
      <c r="C242" s="101"/>
      <c r="D242" s="101"/>
      <c r="E242" s="101"/>
      <c r="F242" s="101"/>
      <c r="G242" s="101"/>
      <c r="H242" s="101"/>
    </row>
    <row r="243" spans="1:8" x14ac:dyDescent="0.2">
      <c r="A243" s="101"/>
      <c r="B243" s="101"/>
      <c r="C243" s="101"/>
      <c r="D243" s="101"/>
      <c r="E243" s="101"/>
      <c r="F243" s="101"/>
      <c r="G243" s="101"/>
      <c r="H243" s="101"/>
    </row>
    <row r="244" spans="1:8" x14ac:dyDescent="0.2">
      <c r="A244" s="101"/>
      <c r="B244" s="101"/>
      <c r="C244" s="101"/>
      <c r="D244" s="101"/>
      <c r="E244" s="101"/>
      <c r="F244" s="101"/>
      <c r="G244" s="101"/>
      <c r="H244" s="101"/>
    </row>
    <row r="245" spans="1:8" x14ac:dyDescent="0.2">
      <c r="A245" s="101"/>
      <c r="B245" s="101"/>
      <c r="C245" s="101"/>
      <c r="D245" s="101"/>
      <c r="E245" s="101"/>
      <c r="F245" s="101"/>
      <c r="G245" s="101"/>
      <c r="H245" s="101"/>
    </row>
    <row r="246" spans="1:8" x14ac:dyDescent="0.2">
      <c r="A246" s="101"/>
      <c r="B246" s="101"/>
      <c r="C246" s="101"/>
      <c r="D246" s="101"/>
      <c r="E246" s="101"/>
      <c r="F246" s="101"/>
      <c r="G246" s="101"/>
      <c r="H246" s="101"/>
    </row>
    <row r="247" spans="1:8" x14ac:dyDescent="0.2">
      <c r="A247" s="101"/>
      <c r="B247" s="101"/>
      <c r="C247" s="101"/>
      <c r="D247" s="101"/>
      <c r="E247" s="101"/>
      <c r="F247" s="101"/>
      <c r="G247" s="101"/>
      <c r="H247" s="101"/>
    </row>
    <row r="248" spans="1:8" x14ac:dyDescent="0.2">
      <c r="A248" s="101"/>
      <c r="B248" s="101"/>
      <c r="C248" s="101"/>
      <c r="D248" s="101"/>
      <c r="E248" s="101"/>
      <c r="F248" s="101"/>
      <c r="G248" s="101"/>
      <c r="H248" s="101"/>
    </row>
    <row r="249" spans="1:8" x14ac:dyDescent="0.2">
      <c r="A249" s="101"/>
      <c r="B249" s="101"/>
      <c r="C249" s="101"/>
      <c r="D249" s="101"/>
      <c r="E249" s="101"/>
      <c r="F249" s="101"/>
      <c r="G249" s="101"/>
      <c r="H249" s="101"/>
    </row>
    <row r="250" spans="1:8" x14ac:dyDescent="0.2">
      <c r="A250" s="101"/>
      <c r="B250" s="101"/>
      <c r="C250" s="101"/>
      <c r="D250" s="101"/>
      <c r="E250" s="101"/>
      <c r="F250" s="101"/>
      <c r="G250" s="101"/>
      <c r="H250" s="101"/>
    </row>
    <row r="251" spans="1:8" x14ac:dyDescent="0.2">
      <c r="A251" s="101"/>
      <c r="B251" s="101"/>
      <c r="C251" s="101"/>
      <c r="D251" s="101"/>
      <c r="E251" s="101"/>
      <c r="F251" s="101"/>
      <c r="G251" s="101"/>
      <c r="H251" s="101"/>
    </row>
    <row r="252" spans="1:8" x14ac:dyDescent="0.2">
      <c r="A252" s="101"/>
      <c r="B252" s="101"/>
      <c r="C252" s="101"/>
      <c r="D252" s="101"/>
      <c r="E252" s="101"/>
      <c r="F252" s="101"/>
      <c r="G252" s="101"/>
      <c r="H252" s="101"/>
    </row>
    <row r="253" spans="1:8" x14ac:dyDescent="0.2">
      <c r="A253" s="101"/>
      <c r="B253" s="101"/>
      <c r="C253" s="101"/>
      <c r="D253" s="101"/>
      <c r="E253" s="101"/>
      <c r="F253" s="101"/>
      <c r="G253" s="101"/>
      <c r="H253" s="101"/>
    </row>
    <row r="254" spans="1:8" x14ac:dyDescent="0.2">
      <c r="A254" s="101"/>
      <c r="B254" s="101"/>
      <c r="C254" s="101"/>
      <c r="D254" s="101"/>
      <c r="E254" s="101"/>
      <c r="F254" s="101"/>
      <c r="G254" s="101"/>
      <c r="H254" s="101"/>
    </row>
    <row r="255" spans="1:8" x14ac:dyDescent="0.2">
      <c r="A255" s="101"/>
      <c r="B255" s="101"/>
      <c r="C255" s="101"/>
      <c r="D255" s="101"/>
      <c r="E255" s="101"/>
      <c r="F255" s="101"/>
      <c r="G255" s="101"/>
      <c r="H255" s="101"/>
    </row>
    <row r="256" spans="1:8" x14ac:dyDescent="0.2">
      <c r="A256" s="101"/>
      <c r="B256" s="101"/>
      <c r="C256" s="101"/>
      <c r="D256" s="101"/>
      <c r="E256" s="101"/>
      <c r="F256" s="101"/>
      <c r="G256" s="101"/>
      <c r="H256" s="101"/>
    </row>
    <row r="257" spans="1:8" x14ac:dyDescent="0.2">
      <c r="A257" s="101"/>
      <c r="B257" s="101"/>
      <c r="C257" s="101"/>
      <c r="D257" s="101"/>
      <c r="E257" s="101"/>
      <c r="F257" s="101"/>
      <c r="G257" s="101"/>
      <c r="H257" s="101"/>
    </row>
    <row r="258" spans="1:8" x14ac:dyDescent="0.2">
      <c r="A258" s="101"/>
      <c r="B258" s="101"/>
      <c r="C258" s="101"/>
      <c r="D258" s="101"/>
      <c r="E258" s="101"/>
      <c r="F258" s="101"/>
      <c r="G258" s="101"/>
      <c r="H258" s="101"/>
    </row>
    <row r="259" spans="1:8" x14ac:dyDescent="0.2">
      <c r="A259" s="101"/>
      <c r="B259" s="101"/>
      <c r="C259" s="101"/>
      <c r="D259" s="101"/>
      <c r="E259" s="101"/>
      <c r="F259" s="101"/>
      <c r="G259" s="101"/>
      <c r="H259" s="101"/>
    </row>
    <row r="260" spans="1:8" x14ac:dyDescent="0.2">
      <c r="A260" s="101"/>
      <c r="B260" s="101"/>
      <c r="C260" s="101"/>
      <c r="D260" s="101"/>
      <c r="E260" s="101"/>
      <c r="F260" s="101"/>
      <c r="G260" s="101"/>
      <c r="H260" s="101"/>
    </row>
    <row r="261" spans="1:8" x14ac:dyDescent="0.2">
      <c r="A261" s="101"/>
      <c r="B261" s="101"/>
      <c r="C261" s="101"/>
      <c r="D261" s="101"/>
      <c r="E261" s="101"/>
      <c r="F261" s="101"/>
      <c r="G261" s="101"/>
      <c r="H261" s="101"/>
    </row>
    <row r="262" spans="1:8" x14ac:dyDescent="0.2">
      <c r="A262" s="101"/>
      <c r="B262" s="101"/>
      <c r="C262" s="101"/>
      <c r="D262" s="101"/>
      <c r="E262" s="101"/>
      <c r="F262" s="101"/>
      <c r="G262" s="101"/>
      <c r="H262" s="101"/>
    </row>
    <row r="263" spans="1:8" x14ac:dyDescent="0.2">
      <c r="A263" s="101"/>
      <c r="B263" s="101"/>
      <c r="C263" s="101"/>
      <c r="D263" s="101"/>
      <c r="E263" s="101"/>
      <c r="F263" s="101"/>
      <c r="G263" s="101"/>
      <c r="H263" s="101"/>
    </row>
    <row r="264" spans="1:8" x14ac:dyDescent="0.2">
      <c r="A264" s="101"/>
      <c r="B264" s="101"/>
      <c r="C264" s="101"/>
      <c r="D264" s="101"/>
      <c r="E264" s="101"/>
      <c r="F264" s="101"/>
      <c r="G264" s="101"/>
      <c r="H264" s="101"/>
    </row>
    <row r="265" spans="1:8" x14ac:dyDescent="0.2">
      <c r="A265" s="101"/>
      <c r="B265" s="101"/>
      <c r="C265" s="101"/>
      <c r="D265" s="101"/>
      <c r="E265" s="101"/>
      <c r="F265" s="101"/>
      <c r="G265" s="101"/>
      <c r="H265" s="101"/>
    </row>
    <row r="266" spans="1:8" x14ac:dyDescent="0.2">
      <c r="A266" s="101"/>
      <c r="B266" s="101"/>
      <c r="C266" s="101"/>
      <c r="D266" s="101"/>
      <c r="E266" s="101"/>
      <c r="F266" s="101"/>
      <c r="G266" s="101"/>
      <c r="H266" s="101"/>
    </row>
    <row r="267" spans="1:8" x14ac:dyDescent="0.2">
      <c r="A267" s="101"/>
      <c r="B267" s="101"/>
      <c r="C267" s="101"/>
      <c r="D267" s="101"/>
      <c r="E267" s="101"/>
      <c r="F267" s="101"/>
      <c r="G267" s="101"/>
      <c r="H267" s="101"/>
    </row>
    <row r="268" spans="1:8" x14ac:dyDescent="0.2">
      <c r="A268" s="101"/>
      <c r="B268" s="101"/>
      <c r="C268" s="101"/>
      <c r="D268" s="101"/>
      <c r="E268" s="101"/>
      <c r="F268" s="101"/>
      <c r="G268" s="101"/>
      <c r="H268" s="101"/>
    </row>
    <row r="269" spans="1:8" x14ac:dyDescent="0.2">
      <c r="A269" s="101"/>
      <c r="B269" s="101"/>
      <c r="C269" s="101"/>
      <c r="D269" s="101"/>
      <c r="E269" s="101"/>
      <c r="F269" s="101"/>
      <c r="G269" s="101"/>
      <c r="H269" s="101"/>
    </row>
    <row r="270" spans="1:8" x14ac:dyDescent="0.2">
      <c r="A270" s="101"/>
      <c r="B270" s="101"/>
      <c r="C270" s="101"/>
      <c r="D270" s="101"/>
      <c r="E270" s="101"/>
      <c r="F270" s="101"/>
      <c r="G270" s="101"/>
      <c r="H270" s="101"/>
    </row>
    <row r="271" spans="1:8" x14ac:dyDescent="0.2">
      <c r="A271" s="101"/>
      <c r="B271" s="101"/>
      <c r="C271" s="101"/>
      <c r="D271" s="101"/>
      <c r="E271" s="101"/>
      <c r="F271" s="101"/>
      <c r="G271" s="101"/>
      <c r="H271" s="101"/>
    </row>
    <row r="272" spans="1:8" x14ac:dyDescent="0.2">
      <c r="A272" s="101"/>
      <c r="B272" s="101"/>
      <c r="C272" s="101"/>
      <c r="D272" s="101"/>
      <c r="E272" s="101"/>
      <c r="F272" s="101"/>
      <c r="G272" s="101"/>
      <c r="H272" s="101"/>
    </row>
    <row r="273" spans="1:8" x14ac:dyDescent="0.2">
      <c r="A273" s="101"/>
      <c r="B273" s="101"/>
      <c r="C273" s="101"/>
      <c r="D273" s="101"/>
      <c r="E273" s="101"/>
      <c r="F273" s="101"/>
      <c r="G273" s="101"/>
      <c r="H273" s="101"/>
    </row>
    <row r="274" spans="1:8" x14ac:dyDescent="0.2">
      <c r="A274" s="101"/>
      <c r="B274" s="101"/>
      <c r="C274" s="101"/>
      <c r="D274" s="101"/>
      <c r="E274" s="101"/>
      <c r="F274" s="101"/>
      <c r="G274" s="101"/>
      <c r="H274" s="101"/>
    </row>
    <row r="275" spans="1:8" x14ac:dyDescent="0.2">
      <c r="A275" s="101"/>
      <c r="B275" s="101"/>
      <c r="C275" s="101"/>
      <c r="D275" s="101"/>
      <c r="E275" s="101"/>
      <c r="F275" s="101"/>
      <c r="G275" s="101"/>
      <c r="H275" s="101"/>
    </row>
    <row r="276" spans="1:8" x14ac:dyDescent="0.2">
      <c r="A276" s="101"/>
      <c r="B276" s="101"/>
      <c r="C276" s="101"/>
      <c r="D276" s="101"/>
      <c r="E276" s="101"/>
      <c r="F276" s="101"/>
      <c r="G276" s="101"/>
      <c r="H276" s="101"/>
    </row>
    <row r="277" spans="1:8" x14ac:dyDescent="0.2">
      <c r="A277" s="101"/>
      <c r="B277" s="101"/>
      <c r="C277" s="101"/>
      <c r="D277" s="101"/>
      <c r="E277" s="101"/>
      <c r="F277" s="101"/>
      <c r="G277" s="101"/>
      <c r="H277" s="101"/>
    </row>
    <row r="278" spans="1:8" x14ac:dyDescent="0.2">
      <c r="A278" s="101"/>
      <c r="B278" s="101"/>
      <c r="C278" s="101"/>
      <c r="D278" s="101"/>
      <c r="E278" s="101"/>
      <c r="F278" s="101"/>
      <c r="G278" s="101"/>
      <c r="H278" s="101"/>
    </row>
    <row r="279" spans="1:8" x14ac:dyDescent="0.2">
      <c r="A279" s="101"/>
      <c r="B279" s="101"/>
      <c r="C279" s="101"/>
      <c r="D279" s="101"/>
      <c r="E279" s="101"/>
      <c r="F279" s="101"/>
      <c r="G279" s="101"/>
      <c r="H279" s="101"/>
    </row>
    <row r="280" spans="1:8" x14ac:dyDescent="0.2">
      <c r="A280" s="101"/>
      <c r="B280" s="101"/>
      <c r="C280" s="101"/>
      <c r="D280" s="101"/>
      <c r="E280" s="101"/>
      <c r="F280" s="101"/>
      <c r="G280" s="101"/>
      <c r="H280" s="101"/>
    </row>
    <row r="281" spans="1:8" x14ac:dyDescent="0.2">
      <c r="A281" s="101"/>
      <c r="B281" s="101"/>
      <c r="C281" s="101"/>
      <c r="D281" s="101"/>
      <c r="E281" s="101"/>
      <c r="F281" s="101"/>
      <c r="G281" s="101"/>
      <c r="H281" s="101"/>
    </row>
    <row r="282" spans="1:8" x14ac:dyDescent="0.2">
      <c r="A282" s="101"/>
      <c r="B282" s="101"/>
      <c r="C282" s="101"/>
      <c r="D282" s="101"/>
      <c r="E282" s="101"/>
      <c r="F282" s="101"/>
      <c r="G282" s="101"/>
      <c r="H282" s="101"/>
    </row>
    <row r="283" spans="1:8" x14ac:dyDescent="0.2">
      <c r="A283" s="101"/>
      <c r="B283" s="101"/>
      <c r="C283" s="101"/>
      <c r="D283" s="101"/>
      <c r="E283" s="101"/>
      <c r="F283" s="101"/>
      <c r="G283" s="101"/>
      <c r="H283" s="101"/>
    </row>
    <row r="284" spans="1:8" x14ac:dyDescent="0.2">
      <c r="A284" s="101"/>
      <c r="B284" s="101"/>
      <c r="C284" s="101"/>
      <c r="D284" s="101"/>
      <c r="E284" s="101"/>
      <c r="F284" s="101"/>
      <c r="G284" s="101"/>
      <c r="H284" s="101"/>
    </row>
    <row r="285" spans="1:8" x14ac:dyDescent="0.2">
      <c r="A285" s="101"/>
      <c r="B285" s="101"/>
      <c r="C285" s="101"/>
      <c r="D285" s="101"/>
      <c r="E285" s="101"/>
      <c r="F285" s="101"/>
      <c r="G285" s="101"/>
      <c r="H285" s="101"/>
    </row>
    <row r="286" spans="1:8" x14ac:dyDescent="0.2">
      <c r="A286" s="101"/>
      <c r="B286" s="101"/>
      <c r="C286" s="101"/>
      <c r="D286" s="101"/>
      <c r="E286" s="101"/>
      <c r="F286" s="101"/>
      <c r="G286" s="101"/>
      <c r="H286" s="101"/>
    </row>
    <row r="287" spans="1:8" x14ac:dyDescent="0.2">
      <c r="A287" s="101"/>
      <c r="B287" s="101"/>
      <c r="C287" s="101"/>
      <c r="D287" s="101"/>
      <c r="E287" s="101"/>
      <c r="F287" s="101"/>
      <c r="G287" s="101"/>
      <c r="H287" s="101"/>
    </row>
    <row r="288" spans="1:8" x14ac:dyDescent="0.2">
      <c r="A288" s="101"/>
      <c r="B288" s="101"/>
      <c r="C288" s="101"/>
      <c r="D288" s="101"/>
      <c r="E288" s="101"/>
      <c r="F288" s="101"/>
      <c r="G288" s="101"/>
      <c r="H288" s="101"/>
    </row>
    <row r="289" spans="1:8" x14ac:dyDescent="0.2">
      <c r="A289" s="101"/>
      <c r="B289" s="101"/>
      <c r="C289" s="101"/>
      <c r="D289" s="101"/>
      <c r="E289" s="101"/>
      <c r="F289" s="101"/>
      <c r="G289" s="101"/>
      <c r="H289" s="101"/>
    </row>
    <row r="290" spans="1:8" x14ac:dyDescent="0.2">
      <c r="A290" s="101"/>
      <c r="B290" s="101"/>
      <c r="C290" s="101"/>
      <c r="D290" s="101"/>
      <c r="E290" s="101"/>
      <c r="F290" s="101"/>
      <c r="G290" s="101"/>
      <c r="H290" s="101"/>
    </row>
    <row r="291" spans="1:8" x14ac:dyDescent="0.2">
      <c r="A291" s="101"/>
      <c r="B291" s="101"/>
      <c r="C291" s="101"/>
      <c r="D291" s="101"/>
      <c r="E291" s="101"/>
      <c r="F291" s="101"/>
      <c r="G291" s="101"/>
      <c r="H291" s="101"/>
    </row>
    <row r="292" spans="1:8" x14ac:dyDescent="0.2">
      <c r="A292" s="101"/>
      <c r="B292" s="101"/>
      <c r="C292" s="101"/>
      <c r="D292" s="101"/>
      <c r="E292" s="101"/>
      <c r="F292" s="101"/>
      <c r="G292" s="101"/>
      <c r="H292" s="101"/>
    </row>
    <row r="293" spans="1:8" x14ac:dyDescent="0.2">
      <c r="A293" s="101"/>
      <c r="B293" s="101"/>
      <c r="C293" s="101"/>
      <c r="D293" s="101"/>
      <c r="E293" s="101"/>
      <c r="F293" s="101"/>
      <c r="G293" s="101"/>
      <c r="H293" s="101"/>
    </row>
    <row r="294" spans="1:8" x14ac:dyDescent="0.2">
      <c r="A294" s="101"/>
      <c r="B294" s="101"/>
      <c r="C294" s="101"/>
      <c r="D294" s="101"/>
      <c r="E294" s="101"/>
      <c r="F294" s="101"/>
      <c r="G294" s="101"/>
      <c r="H294" s="101"/>
    </row>
    <row r="295" spans="1:8" x14ac:dyDescent="0.2">
      <c r="A295" s="101"/>
      <c r="B295" s="101"/>
      <c r="C295" s="101"/>
      <c r="D295" s="101"/>
      <c r="E295" s="101"/>
      <c r="F295" s="101"/>
      <c r="G295" s="101"/>
      <c r="H295" s="101"/>
    </row>
    <row r="296" spans="1:8" x14ac:dyDescent="0.2">
      <c r="A296" s="101"/>
      <c r="B296" s="101"/>
      <c r="C296" s="101"/>
      <c r="D296" s="101"/>
      <c r="E296" s="101"/>
      <c r="F296" s="101"/>
      <c r="G296" s="101"/>
      <c r="H296" s="101"/>
    </row>
    <row r="297" spans="1:8" x14ac:dyDescent="0.2">
      <c r="A297" s="101"/>
      <c r="B297" s="101"/>
      <c r="C297" s="101"/>
      <c r="D297" s="101"/>
      <c r="E297" s="101"/>
      <c r="F297" s="101"/>
      <c r="G297" s="101"/>
      <c r="H297" s="101"/>
    </row>
    <row r="298" spans="1:8" x14ac:dyDescent="0.2">
      <c r="A298" s="101"/>
      <c r="B298" s="101"/>
      <c r="C298" s="101"/>
      <c r="D298" s="101"/>
      <c r="E298" s="101"/>
      <c r="F298" s="101"/>
      <c r="G298" s="101"/>
      <c r="H298" s="101"/>
    </row>
    <row r="299" spans="1:8" x14ac:dyDescent="0.2">
      <c r="A299" s="101"/>
      <c r="B299" s="101"/>
      <c r="C299" s="101"/>
      <c r="D299" s="101"/>
      <c r="E299" s="101"/>
      <c r="F299" s="101"/>
      <c r="G299" s="101"/>
      <c r="H299" s="101"/>
    </row>
    <row r="300" spans="1:8" x14ac:dyDescent="0.2">
      <c r="A300" s="101"/>
      <c r="B300" s="101"/>
      <c r="C300" s="101"/>
      <c r="D300" s="101"/>
      <c r="E300" s="101"/>
      <c r="F300" s="101"/>
      <c r="G300" s="101"/>
      <c r="H300" s="101"/>
    </row>
    <row r="301" spans="1:8" x14ac:dyDescent="0.2">
      <c r="A301" s="101"/>
      <c r="B301" s="101"/>
      <c r="C301" s="101"/>
      <c r="D301" s="101"/>
      <c r="E301" s="101"/>
      <c r="F301" s="101"/>
      <c r="G301" s="101"/>
      <c r="H301" s="101"/>
    </row>
    <row r="302" spans="1:8" x14ac:dyDescent="0.2">
      <c r="A302" s="101"/>
      <c r="B302" s="101"/>
      <c r="C302" s="101"/>
      <c r="D302" s="101"/>
      <c r="E302" s="101"/>
      <c r="F302" s="101"/>
      <c r="G302" s="101"/>
      <c r="H302" s="101"/>
    </row>
    <row r="303" spans="1:8" x14ac:dyDescent="0.2">
      <c r="A303" s="101"/>
      <c r="B303" s="101"/>
      <c r="C303" s="101"/>
      <c r="D303" s="101"/>
      <c r="E303" s="101"/>
      <c r="F303" s="101"/>
      <c r="G303" s="101"/>
      <c r="H303" s="101"/>
    </row>
    <row r="304" spans="1:8" x14ac:dyDescent="0.2">
      <c r="A304" s="101"/>
      <c r="B304" s="101"/>
      <c r="C304" s="101"/>
      <c r="D304" s="101"/>
      <c r="E304" s="101"/>
      <c r="F304" s="101"/>
      <c r="G304" s="101"/>
      <c r="H304" s="101"/>
    </row>
    <row r="305" spans="1:8" x14ac:dyDescent="0.2">
      <c r="A305" s="101"/>
      <c r="B305" s="101"/>
      <c r="C305" s="101"/>
      <c r="D305" s="101"/>
      <c r="E305" s="101"/>
      <c r="F305" s="101"/>
      <c r="G305" s="101"/>
      <c r="H305" s="101"/>
    </row>
    <row r="306" spans="1:8" x14ac:dyDescent="0.2">
      <c r="A306" s="101"/>
      <c r="B306" s="101"/>
      <c r="C306" s="101"/>
      <c r="D306" s="101"/>
      <c r="E306" s="101"/>
      <c r="F306" s="101"/>
      <c r="G306" s="101"/>
      <c r="H306" s="101"/>
    </row>
    <row r="307" spans="1:8" x14ac:dyDescent="0.2">
      <c r="A307" s="101"/>
      <c r="B307" s="101"/>
      <c r="C307" s="101"/>
      <c r="D307" s="101"/>
      <c r="E307" s="101"/>
      <c r="F307" s="101"/>
      <c r="G307" s="101"/>
      <c r="H307" s="101"/>
    </row>
    <row r="308" spans="1:8" x14ac:dyDescent="0.2">
      <c r="A308" s="101"/>
      <c r="B308" s="101"/>
      <c r="C308" s="101"/>
      <c r="D308" s="101"/>
      <c r="E308" s="101"/>
      <c r="F308" s="101"/>
      <c r="G308" s="101"/>
      <c r="H308" s="101"/>
    </row>
    <row r="309" spans="1:8" x14ac:dyDescent="0.2">
      <c r="A309" s="101"/>
      <c r="B309" s="101"/>
      <c r="C309" s="101"/>
      <c r="D309" s="101"/>
      <c r="E309" s="101"/>
      <c r="F309" s="101"/>
      <c r="G309" s="101"/>
      <c r="H309" s="101"/>
    </row>
    <row r="310" spans="1:8" x14ac:dyDescent="0.2">
      <c r="A310" s="101"/>
      <c r="B310" s="101"/>
      <c r="C310" s="101"/>
      <c r="D310" s="101"/>
      <c r="E310" s="101"/>
      <c r="F310" s="101"/>
      <c r="G310" s="101"/>
      <c r="H310" s="101"/>
    </row>
    <row r="311" spans="1:8" x14ac:dyDescent="0.2">
      <c r="A311" s="101"/>
      <c r="B311" s="101"/>
      <c r="C311" s="101"/>
      <c r="D311" s="101"/>
      <c r="E311" s="101"/>
      <c r="F311" s="101"/>
      <c r="G311" s="101"/>
      <c r="H311" s="101"/>
    </row>
    <row r="312" spans="1:8" x14ac:dyDescent="0.2">
      <c r="A312" s="101"/>
      <c r="B312" s="101"/>
      <c r="C312" s="101"/>
      <c r="D312" s="101"/>
      <c r="E312" s="101"/>
      <c r="F312" s="101"/>
      <c r="G312" s="101"/>
      <c r="H312" s="101"/>
    </row>
    <row r="313" spans="1:8" x14ac:dyDescent="0.2">
      <c r="A313" s="101"/>
      <c r="B313" s="101"/>
      <c r="C313" s="101"/>
      <c r="D313" s="101"/>
      <c r="E313" s="101"/>
      <c r="F313" s="101"/>
      <c r="G313" s="101"/>
      <c r="H313" s="101"/>
    </row>
  </sheetData>
  <sheetProtection formatColumns="0" formatRows="0" insertRows="0"/>
  <mergeCells count="13">
    <mergeCell ref="H20:H21"/>
    <mergeCell ref="E6:E7"/>
    <mergeCell ref="F6:F7"/>
    <mergeCell ref="A20:B20"/>
    <mergeCell ref="G20:G21"/>
    <mergeCell ref="B21:B22"/>
    <mergeCell ref="A21:A22"/>
    <mergeCell ref="A7:A8"/>
    <mergeCell ref="D6:D7"/>
    <mergeCell ref="B7:B8"/>
    <mergeCell ref="F20:F21"/>
    <mergeCell ref="A6:C6"/>
    <mergeCell ref="C7:C8"/>
  </mergeCells>
  <phoneticPr fontId="18" type="noConversion"/>
  <dataValidations count="5">
    <dataValidation type="list" allowBlank="1" showInputMessage="1" showErrorMessage="1" sqref="C23:C28">
      <formula1>"G 1,6, G 2,5, G 4, G 6, G 10, G 16,G 25,G 40,G 65,G 100,G 160,G 250,G 400,G 650,G 1000,G 1600,G 2500, G 4000, G 6500"</formula1>
    </dataValidation>
    <dataValidation type="list" allowBlank="1" showInputMessage="1" showErrorMessage="1" sqref="A9:A14 A23:A28">
      <formula1>"bitte wählen, Hochdruckleitungsnetz, Mitteldruckleitungsnetz, Niederdruckleitungsnetz, alle Druckstufen"</formula1>
    </dataValidation>
    <dataValidation type="list" allowBlank="1" showInputMessage="1" showErrorMessage="1" sqref="B9:B14 B23:B28">
      <formula1>"bitte wählen, mit Leistungsmessung, ohne Leistungsmessung"</formula1>
    </dataValidation>
    <dataValidation type="list" allowBlank="1" showInputMessage="1" showErrorMessage="1" sqref="D23:D28">
      <formula1>"bitte wählen,Trommelgaszähler, Drehschleusengaszähler, Balgengaszähler, Drehkolbengaszähler, Wirkdruckzähler, Turbinenradgaszähler, Wirbelgaszähler, Ultraschallgaszähler,Mengenumwerter,Sonstiges"</formula1>
    </dataValidation>
    <dataValidation type="list" allowBlank="1" showInputMessage="1" showErrorMessage="1" sqref="C9:C14">
      <formula1>"bitte wählen, jährliche Messung, halbjährliche Messung, vierteljährliche Messung, monatliche Messung,tägliche Messung"</formula1>
    </dataValidation>
  </dataValidations>
  <pageMargins left="0.47" right="0.31" top="0.57999999999999996" bottom="0.78740157480314965" header="0.39370078740157483" footer="0.39370078740157483"/>
  <pageSetup paperSize="9" scale="44" orientation="landscape" r:id="rId1"/>
  <headerFooter alignWithMargins="0">
    <oddFooter>&amp;L&amp;8&amp;D&amp;C &amp;R&amp;8&amp;A -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indexed="40"/>
    <pageSetUpPr fitToPage="1"/>
  </sheetPr>
  <dimension ref="A1:AU241"/>
  <sheetViews>
    <sheetView zoomScale="56" zoomScaleNormal="56" zoomScaleSheetLayoutView="80" workbookViewId="0">
      <pane ySplit="1" topLeftCell="A98" activePane="bottomLeft" state="frozen"/>
      <selection activeCell="A14" sqref="A14"/>
      <selection pane="bottomLeft" activeCell="B141" sqref="B141"/>
    </sheetView>
  </sheetViews>
  <sheetFormatPr baseColWidth="10" defaultColWidth="12.5703125" defaultRowHeight="15" outlineLevelCol="1" x14ac:dyDescent="0.2"/>
  <cols>
    <col min="1" max="1" width="29.28515625" style="151" customWidth="1"/>
    <col min="2" max="2" width="35.5703125" style="151" bestFit="1" customWidth="1"/>
    <col min="3" max="3" width="51.7109375" style="151" bestFit="1" customWidth="1"/>
    <col min="4" max="4" width="49.5703125" style="151" bestFit="1" customWidth="1"/>
    <col min="5" max="5" width="29.28515625" style="151" customWidth="1"/>
    <col min="6" max="7" width="29.28515625" style="151" customWidth="1" outlineLevel="1"/>
    <col min="8" max="8" width="29.28515625" style="151" customWidth="1"/>
    <col min="9" max="10" width="29.28515625" style="151" customWidth="1" outlineLevel="1"/>
    <col min="11" max="11" width="29.28515625" style="151" customWidth="1"/>
    <col min="12" max="47" width="12.5703125" style="150" customWidth="1"/>
    <col min="48" max="16384" width="12.5703125" style="151"/>
  </cols>
  <sheetData>
    <row r="1" spans="1:47" s="146" customFormat="1" ht="36" customHeight="1" x14ac:dyDescent="0.25">
      <c r="A1" s="626" t="s">
        <v>163</v>
      </c>
      <c r="B1" s="626"/>
      <c r="C1" s="626"/>
      <c r="D1" s="626"/>
      <c r="E1" s="626"/>
      <c r="F1" s="626"/>
      <c r="G1" s="626"/>
      <c r="H1" s="626"/>
      <c r="I1" s="626"/>
      <c r="J1" s="626"/>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row>
    <row r="2" spans="1:47" s="146" customFormat="1" ht="18" x14ac:dyDescent="0.25">
      <c r="A2" s="145"/>
      <c r="B2" s="145"/>
      <c r="C2" s="145"/>
      <c r="D2" s="145"/>
      <c r="E2" s="145"/>
      <c r="F2" s="145"/>
      <c r="G2" s="145"/>
      <c r="H2" s="145"/>
      <c r="I2" s="145"/>
      <c r="J2" s="145"/>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row>
    <row r="3" spans="1:47" s="102" customFormat="1" ht="15.75" x14ac:dyDescent="0.2">
      <c r="A3" s="10"/>
      <c r="B3" s="10"/>
      <c r="C3" s="10"/>
      <c r="G3" s="148"/>
      <c r="H3" s="148"/>
    </row>
    <row r="4" spans="1:47" s="31" customFormat="1" ht="15.75" x14ac:dyDescent="0.2">
      <c r="A4" s="274" t="s">
        <v>92</v>
      </c>
      <c r="B4" s="30"/>
      <c r="C4" s="30"/>
      <c r="D4" s="30"/>
      <c r="E4" s="30"/>
      <c r="F4" s="255"/>
      <c r="G4" s="255"/>
    </row>
    <row r="5" spans="1:47" s="31" customFormat="1" ht="15.75" x14ac:dyDescent="0.2">
      <c r="A5" s="10"/>
      <c r="B5" s="30"/>
      <c r="C5" s="30"/>
      <c r="D5" s="30"/>
      <c r="E5" s="30"/>
      <c r="F5" s="255"/>
      <c r="G5" s="255"/>
    </row>
    <row r="6" spans="1:47" ht="63" x14ac:dyDescent="0.2">
      <c r="A6" s="149" t="s">
        <v>80</v>
      </c>
      <c r="B6" s="149" t="s">
        <v>93</v>
      </c>
      <c r="C6" s="149" t="s">
        <v>94</v>
      </c>
      <c r="D6" s="149" t="s">
        <v>95</v>
      </c>
      <c r="E6" s="149" t="s">
        <v>42</v>
      </c>
      <c r="F6" s="258"/>
      <c r="G6" s="258"/>
      <c r="H6" s="149" t="s">
        <v>43</v>
      </c>
      <c r="I6" s="150"/>
      <c r="J6" s="150"/>
      <c r="K6" s="149" t="s">
        <v>96</v>
      </c>
      <c r="AT6" s="151"/>
      <c r="AU6" s="151"/>
    </row>
    <row r="7" spans="1:47" ht="15.75" x14ac:dyDescent="0.2">
      <c r="A7" s="152" t="s">
        <v>32</v>
      </c>
      <c r="B7" s="152" t="s">
        <v>44</v>
      </c>
      <c r="C7" s="152" t="s">
        <v>22</v>
      </c>
      <c r="D7" s="152" t="s">
        <v>97</v>
      </c>
      <c r="E7" s="152" t="s">
        <v>17</v>
      </c>
      <c r="F7" s="258"/>
      <c r="G7" s="258"/>
      <c r="H7" s="152" t="s">
        <v>21</v>
      </c>
      <c r="I7" s="150"/>
      <c r="J7" s="150"/>
      <c r="K7" s="152" t="s">
        <v>35</v>
      </c>
      <c r="AT7" s="151"/>
      <c r="AU7" s="151"/>
    </row>
    <row r="8" spans="1:47" x14ac:dyDescent="0.2">
      <c r="A8" s="153"/>
      <c r="B8" s="323"/>
      <c r="C8" s="323"/>
      <c r="D8" s="323"/>
      <c r="E8" s="323"/>
      <c r="F8" s="359"/>
      <c r="G8" s="359"/>
      <c r="H8" s="323"/>
      <c r="I8" s="150"/>
      <c r="J8" s="150"/>
      <c r="K8" s="153"/>
      <c r="AT8" s="151"/>
      <c r="AU8" s="151"/>
    </row>
    <row r="9" spans="1:47" x14ac:dyDescent="0.2">
      <c r="A9" s="153"/>
      <c r="B9" s="323"/>
      <c r="C9" s="323"/>
      <c r="D9" s="323"/>
      <c r="E9" s="323"/>
      <c r="F9" s="359"/>
      <c r="G9" s="359"/>
      <c r="H9" s="323"/>
      <c r="I9" s="150"/>
      <c r="J9" s="150"/>
      <c r="K9" s="153"/>
      <c r="AT9" s="151"/>
      <c r="AU9" s="151"/>
    </row>
    <row r="10" spans="1:47" x14ac:dyDescent="0.2">
      <c r="A10" s="153"/>
      <c r="B10" s="323"/>
      <c r="C10" s="323"/>
      <c r="D10" s="323"/>
      <c r="E10" s="323"/>
      <c r="F10" s="359"/>
      <c r="G10" s="359"/>
      <c r="H10" s="323"/>
      <c r="I10" s="150"/>
      <c r="J10" s="150"/>
      <c r="K10" s="153"/>
      <c r="AT10" s="151"/>
      <c r="AU10" s="151"/>
    </row>
    <row r="11" spans="1:47" x14ac:dyDescent="0.2">
      <c r="A11" s="153"/>
      <c r="B11" s="323"/>
      <c r="C11" s="323"/>
      <c r="D11" s="323"/>
      <c r="E11" s="323"/>
      <c r="F11" s="359"/>
      <c r="G11" s="359"/>
      <c r="H11" s="323"/>
      <c r="I11" s="150"/>
      <c r="J11" s="150"/>
      <c r="K11" s="153"/>
      <c r="AT11" s="151"/>
      <c r="AU11" s="151"/>
    </row>
    <row r="12" spans="1:47" ht="15.75" x14ac:dyDescent="0.25">
      <c r="A12" s="154" t="s">
        <v>45</v>
      </c>
      <c r="B12" s="358">
        <f t="shared" ref="B12:E12" si="0">SUM(B8:B11)</f>
        <v>0</v>
      </c>
      <c r="C12" s="358">
        <f t="shared" si="0"/>
        <v>0</v>
      </c>
      <c r="D12" s="358">
        <f t="shared" si="0"/>
        <v>0</v>
      </c>
      <c r="E12" s="358">
        <f t="shared" si="0"/>
        <v>0</v>
      </c>
      <c r="F12" s="359"/>
      <c r="G12" s="359"/>
      <c r="H12" s="358">
        <f>SUM(H8:H11)</f>
        <v>0</v>
      </c>
      <c r="I12" s="366"/>
      <c r="J12" s="366"/>
      <c r="K12" s="358">
        <f>SUM(K8:K11)</f>
        <v>0</v>
      </c>
      <c r="AT12" s="151"/>
      <c r="AU12" s="151"/>
    </row>
    <row r="13" spans="1:47" ht="15.75" x14ac:dyDescent="0.25">
      <c r="A13" s="155" t="s">
        <v>28</v>
      </c>
      <c r="B13" s="360"/>
      <c r="C13" s="360"/>
      <c r="D13" s="360"/>
      <c r="E13" s="361"/>
      <c r="F13" s="359"/>
      <c r="G13" s="359"/>
      <c r="H13" s="362"/>
      <c r="I13" s="366"/>
      <c r="J13" s="366"/>
      <c r="K13" s="358">
        <f>K12</f>
        <v>0</v>
      </c>
      <c r="AT13" s="151"/>
      <c r="AU13" s="151"/>
    </row>
    <row r="14" spans="1:47" s="150" customFormat="1" ht="15.75" x14ac:dyDescent="0.25">
      <c r="A14" s="101"/>
      <c r="B14" s="156"/>
      <c r="C14" s="156"/>
      <c r="D14" s="157"/>
      <c r="E14" s="158"/>
      <c r="F14" s="258"/>
      <c r="G14" s="258"/>
    </row>
    <row r="15" spans="1:47" s="150" customFormat="1" ht="15.75" x14ac:dyDescent="0.25">
      <c r="A15" s="101"/>
      <c r="B15" s="156"/>
      <c r="C15" s="156"/>
      <c r="D15" s="157"/>
      <c r="E15" s="158"/>
      <c r="F15" s="259"/>
      <c r="G15" s="259"/>
      <c r="H15" s="157"/>
      <c r="I15" s="156"/>
      <c r="J15" s="156"/>
    </row>
    <row r="16" spans="1:47" s="31" customFormat="1" ht="15.75" x14ac:dyDescent="0.2">
      <c r="A16" s="10" t="s">
        <v>98</v>
      </c>
      <c r="B16" s="30"/>
      <c r="C16" s="30"/>
      <c r="D16" s="30"/>
      <c r="E16" s="30"/>
      <c r="F16" s="260"/>
      <c r="G16" s="255"/>
      <c r="H16" s="9"/>
      <c r="I16" s="9"/>
      <c r="J16" s="9"/>
    </row>
    <row r="17" spans="1:38" s="163" customFormat="1" ht="15.75" x14ac:dyDescent="0.2">
      <c r="A17" s="159"/>
      <c r="B17" s="160"/>
      <c r="C17" s="160"/>
      <c r="D17" s="160"/>
      <c r="E17" s="160"/>
      <c r="F17" s="261"/>
      <c r="G17" s="262"/>
      <c r="H17" s="162"/>
      <c r="I17" s="162"/>
      <c r="J17" s="162"/>
    </row>
    <row r="18" spans="1:38" s="163" customFormat="1" ht="15.75" x14ac:dyDescent="0.2">
      <c r="A18" s="164" t="s">
        <v>106</v>
      </c>
      <c r="B18" s="160"/>
      <c r="C18" s="160"/>
      <c r="D18" s="160"/>
      <c r="E18" s="160"/>
      <c r="F18" s="261"/>
      <c r="G18" s="262"/>
      <c r="H18" s="162"/>
      <c r="I18" s="162"/>
      <c r="J18" s="162"/>
    </row>
    <row r="19" spans="1:38" s="163" customFormat="1" ht="15.75" x14ac:dyDescent="0.2">
      <c r="A19" s="159"/>
      <c r="B19" s="160"/>
      <c r="C19" s="160"/>
      <c r="D19" s="160"/>
      <c r="E19" s="160"/>
      <c r="F19" s="261"/>
      <c r="G19" s="262"/>
      <c r="H19" s="162"/>
      <c r="I19" s="162"/>
      <c r="J19" s="162"/>
    </row>
    <row r="20" spans="1:38" s="32" customFormat="1" ht="15.75" x14ac:dyDescent="0.25">
      <c r="A20" s="611" t="s">
        <v>56</v>
      </c>
      <c r="B20" s="34" t="s">
        <v>13</v>
      </c>
      <c r="C20" s="34" t="s">
        <v>13</v>
      </c>
      <c r="D20" s="611" t="s">
        <v>31</v>
      </c>
      <c r="E20" s="36" t="s">
        <v>57</v>
      </c>
      <c r="F20" s="37"/>
      <c r="G20" s="37"/>
      <c r="H20" s="36" t="s">
        <v>58</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s="32" customFormat="1" ht="15.75" x14ac:dyDescent="0.2">
      <c r="A21" s="612"/>
      <c r="B21" s="248" t="s">
        <v>15</v>
      </c>
      <c r="C21" s="248" t="s">
        <v>16</v>
      </c>
      <c r="D21" s="612"/>
      <c r="E21" s="40" t="s">
        <v>59</v>
      </c>
      <c r="F21" s="35"/>
      <c r="G21" s="35"/>
      <c r="H21" s="40" t="s">
        <v>59</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s="32" customFormat="1" ht="15.75" x14ac:dyDescent="0.2">
      <c r="A22" s="41" t="s">
        <v>32</v>
      </c>
      <c r="B22" s="42" t="s">
        <v>17</v>
      </c>
      <c r="C22" s="42" t="s">
        <v>17</v>
      </c>
      <c r="D22" s="43" t="s">
        <v>35</v>
      </c>
      <c r="E22" s="42" t="s">
        <v>17</v>
      </c>
      <c r="F22" s="39"/>
      <c r="G22" s="39"/>
      <c r="H22" s="42" t="s">
        <v>18</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s="32" customFormat="1" ht="15" customHeight="1" x14ac:dyDescent="0.2">
      <c r="A23" s="256" t="str">
        <f>IF('Netzentgelte i.e.S. (Plan)'!A11="","",'Netzentgelte i.e.S. (Plan)'!A11)</f>
        <v/>
      </c>
      <c r="B23" s="380" t="str">
        <f>IF('Netzentgelte i.e.S. (Plan)'!B11="","",'Netzentgelte i.e.S. (Plan)'!B11)</f>
        <v/>
      </c>
      <c r="C23" s="380" t="str">
        <f>IF('Netzentgelte i.e.S. (Plan)'!D11="","",'Netzentgelte i.e.S. (Plan)'!D11)</f>
        <v/>
      </c>
      <c r="D23" s="45"/>
      <c r="E23" s="45"/>
      <c r="F23" s="46"/>
      <c r="G23" s="46"/>
      <c r="H23" s="47"/>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row>
    <row r="24" spans="1:38" s="32" customFormat="1" x14ac:dyDescent="0.2">
      <c r="A24" s="257" t="str">
        <f>IF('Netzentgelte i.e.S. (Plan)'!A12="","",'Netzentgelte i.e.S. (Plan)'!A12)</f>
        <v/>
      </c>
      <c r="B24" s="381" t="str">
        <f>IF('Netzentgelte i.e.S. (Plan)'!B12="","",'Netzentgelte i.e.S. (Plan)'!B12)</f>
        <v/>
      </c>
      <c r="C24" s="381" t="str">
        <f>IF('Netzentgelte i.e.S. (Plan)'!D12="","",'Netzentgelte i.e.S. (Plan)'!D12)</f>
        <v/>
      </c>
      <c r="D24" s="49"/>
      <c r="E24" s="49"/>
      <c r="F24" s="46"/>
      <c r="G24" s="46"/>
      <c r="H24" s="47"/>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row>
    <row r="25" spans="1:38" s="32" customFormat="1" x14ac:dyDescent="0.2">
      <c r="A25" s="257" t="str">
        <f>IF('Netzentgelte i.e.S. (Plan)'!A13="","",'Netzentgelte i.e.S. (Plan)'!A13)</f>
        <v/>
      </c>
      <c r="B25" s="381" t="str">
        <f>IF('Netzentgelte i.e.S. (Plan)'!B13="","",'Netzentgelte i.e.S. (Plan)'!B13)</f>
        <v/>
      </c>
      <c r="C25" s="381" t="str">
        <f>IF('Netzentgelte i.e.S. (Plan)'!D13="","",'Netzentgelte i.e.S. (Plan)'!D13)</f>
        <v/>
      </c>
      <c r="D25" s="49"/>
      <c r="E25" s="49"/>
      <c r="F25" s="46"/>
      <c r="G25" s="46"/>
      <c r="H25" s="47"/>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row>
    <row r="26" spans="1:38" s="32" customFormat="1" x14ac:dyDescent="0.2">
      <c r="A26" s="257" t="str">
        <f>IF('Netzentgelte i.e.S. (Plan)'!A14="","",'Netzentgelte i.e.S. (Plan)'!A14)</f>
        <v/>
      </c>
      <c r="B26" s="381" t="str">
        <f>IF('Netzentgelte i.e.S. (Plan)'!B14="","",'Netzentgelte i.e.S. (Plan)'!B14)</f>
        <v/>
      </c>
      <c r="C26" s="381" t="str">
        <f>IF('Netzentgelte i.e.S. (Plan)'!D14="","",'Netzentgelte i.e.S. (Plan)'!D14)</f>
        <v/>
      </c>
      <c r="D26" s="49"/>
      <c r="E26" s="49"/>
      <c r="F26" s="46"/>
      <c r="G26" s="46"/>
      <c r="H26" s="47"/>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row>
    <row r="27" spans="1:38" s="32" customFormat="1" x14ac:dyDescent="0.2">
      <c r="A27" s="257" t="str">
        <f>IF('Netzentgelte i.e.S. (Plan)'!A15="","",'Netzentgelte i.e.S. (Plan)'!A15)</f>
        <v/>
      </c>
      <c r="B27" s="381" t="str">
        <f>IF('Netzentgelte i.e.S. (Plan)'!B15="","",'Netzentgelte i.e.S. (Plan)'!B15)</f>
        <v/>
      </c>
      <c r="C27" s="381" t="str">
        <f>IF('Netzentgelte i.e.S. (Plan)'!D15="","",'Netzentgelte i.e.S. (Plan)'!D15)</f>
        <v/>
      </c>
      <c r="D27" s="49"/>
      <c r="E27" s="49"/>
      <c r="F27" s="46"/>
      <c r="G27" s="46"/>
      <c r="H27" s="47"/>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38" s="32" customFormat="1" x14ac:dyDescent="0.2">
      <c r="A28" s="257" t="str">
        <f>IF('Netzentgelte i.e.S. (Plan)'!A16="","",'Netzentgelte i.e.S. (Plan)'!A16)</f>
        <v/>
      </c>
      <c r="B28" s="381" t="str">
        <f>IF('Netzentgelte i.e.S. (Plan)'!B16="","",'Netzentgelte i.e.S. (Plan)'!B16)</f>
        <v/>
      </c>
      <c r="C28" s="381" t="str">
        <f>IF('Netzentgelte i.e.S. (Plan)'!D16="","",'Netzentgelte i.e.S. (Plan)'!D16)</f>
        <v/>
      </c>
      <c r="D28" s="49"/>
      <c r="E28" s="49"/>
      <c r="F28" s="46"/>
      <c r="G28" s="46"/>
      <c r="H28" s="47"/>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38" s="32" customFormat="1" x14ac:dyDescent="0.2">
      <c r="A29" s="257" t="str">
        <f>IF('Netzentgelte i.e.S. (Plan)'!A17="","",'Netzentgelte i.e.S. (Plan)'!A17)</f>
        <v/>
      </c>
      <c r="B29" s="381" t="str">
        <f>IF('Netzentgelte i.e.S. (Plan)'!B17="","",'Netzentgelte i.e.S. (Plan)'!B17)</f>
        <v/>
      </c>
      <c r="C29" s="381" t="str">
        <f>IF('Netzentgelte i.e.S. (Plan)'!D17="","",'Netzentgelte i.e.S. (Plan)'!D17)</f>
        <v/>
      </c>
      <c r="D29" s="49"/>
      <c r="E29" s="49"/>
      <c r="F29" s="46"/>
      <c r="G29" s="46"/>
      <c r="H29" s="47"/>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38" s="32" customFormat="1" x14ac:dyDescent="0.2">
      <c r="A30" s="257" t="str">
        <f>IF('Netzentgelte i.e.S. (Plan)'!A18="","",'Netzentgelte i.e.S. (Plan)'!A18)</f>
        <v/>
      </c>
      <c r="B30" s="381" t="str">
        <f>IF('Netzentgelte i.e.S. (Plan)'!B18="","",'Netzentgelte i.e.S. (Plan)'!B18)</f>
        <v/>
      </c>
      <c r="C30" s="381" t="str">
        <f>IF('Netzentgelte i.e.S. (Plan)'!D18="","",'Netzentgelte i.e.S. (Plan)'!D18)</f>
        <v/>
      </c>
      <c r="D30" s="49"/>
      <c r="E30" s="49"/>
      <c r="F30" s="46"/>
      <c r="G30" s="46"/>
      <c r="H30" s="47"/>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s="32" customFormat="1" x14ac:dyDescent="0.2">
      <c r="A31" s="257" t="str">
        <f>IF('Netzentgelte i.e.S. (Plan)'!A19="","",'Netzentgelte i.e.S. (Plan)'!A19)</f>
        <v/>
      </c>
      <c r="B31" s="381" t="str">
        <f>IF('Netzentgelte i.e.S. (Plan)'!B19="","",'Netzentgelte i.e.S. (Plan)'!B19)</f>
        <v/>
      </c>
      <c r="C31" s="381" t="str">
        <f>IF('Netzentgelte i.e.S. (Plan)'!D19="","",'Netzentgelte i.e.S. (Plan)'!D19)</f>
        <v/>
      </c>
      <c r="D31" s="49"/>
      <c r="E31" s="49"/>
      <c r="F31" s="46"/>
      <c r="G31" s="46"/>
      <c r="H31" s="47"/>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8" s="32" customFormat="1" x14ac:dyDescent="0.2">
      <c r="A32" s="257" t="str">
        <f>IF('Netzentgelte i.e.S. (Plan)'!A20="","",'Netzentgelte i.e.S. (Plan)'!A20)</f>
        <v>Zeile einfügbar</v>
      </c>
      <c r="B32" s="381" t="str">
        <f>IF('Netzentgelte i.e.S. (Plan)'!B20="","",'Netzentgelte i.e.S. (Plan)'!B20)</f>
        <v/>
      </c>
      <c r="C32" s="381" t="str">
        <f>IF('Netzentgelte i.e.S. (Plan)'!D20="","",'Netzentgelte i.e.S. (Plan)'!D20)</f>
        <v/>
      </c>
      <c r="D32" s="49"/>
      <c r="E32" s="49"/>
      <c r="F32" s="46"/>
      <c r="G32" s="46"/>
      <c r="H32" s="47"/>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7" s="255" customFormat="1" x14ac:dyDescent="0.2">
      <c r="A33" s="252"/>
      <c r="B33" s="253"/>
      <c r="C33" s="253"/>
      <c r="D33" s="253"/>
      <c r="E33" s="253"/>
      <c r="F33" s="253"/>
      <c r="G33" s="253"/>
      <c r="H33" s="254"/>
    </row>
    <row r="34" spans="1:37" s="80" customFormat="1" ht="15.75" x14ac:dyDescent="0.25">
      <c r="A34" s="611" t="s">
        <v>56</v>
      </c>
      <c r="B34" s="36" t="s">
        <v>78</v>
      </c>
      <c r="C34" s="78" t="s">
        <v>24</v>
      </c>
      <c r="D34" s="247" t="s">
        <v>25</v>
      </c>
      <c r="E34" s="247" t="s">
        <v>26</v>
      </c>
      <c r="F34" s="39"/>
      <c r="G34" s="39"/>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row>
    <row r="35" spans="1:37" s="80" customFormat="1" ht="15.75" x14ac:dyDescent="0.25">
      <c r="A35" s="612"/>
      <c r="B35" s="81" t="s">
        <v>79</v>
      </c>
      <c r="C35" s="83"/>
      <c r="D35" s="248"/>
      <c r="E35" s="248"/>
      <c r="F35" s="39"/>
      <c r="G35" s="39"/>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row>
    <row r="36" spans="1:37" s="80" customFormat="1" ht="15.75" x14ac:dyDescent="0.2">
      <c r="A36" s="41" t="s">
        <v>32</v>
      </c>
      <c r="B36" s="42" t="s">
        <v>17</v>
      </c>
      <c r="C36" s="42"/>
      <c r="D36" s="42" t="s">
        <v>22</v>
      </c>
      <c r="E36" s="42" t="s">
        <v>22</v>
      </c>
      <c r="F36" s="39"/>
      <c r="G36" s="39"/>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row>
    <row r="37" spans="1:37" s="32" customFormat="1" x14ac:dyDescent="0.2">
      <c r="A37" s="235"/>
      <c r="B37" s="322"/>
      <c r="C37" s="322"/>
      <c r="D37" s="307">
        <f>D23*C37</f>
        <v>0</v>
      </c>
      <c r="E37" s="307">
        <f>(B37-C37*E23)*H23/100</f>
        <v>0</v>
      </c>
      <c r="F37" s="84"/>
      <c r="G37" s="84"/>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row>
    <row r="38" spans="1:37" s="32" customFormat="1" x14ac:dyDescent="0.2">
      <c r="A38" s="236"/>
      <c r="B38" s="322"/>
      <c r="C38" s="322"/>
      <c r="D38" s="307">
        <f>D24*C38</f>
        <v>0</v>
      </c>
      <c r="E38" s="307">
        <f t="shared" ref="E38:E46" si="1">(B38-C38*E24)*H24/100</f>
        <v>0</v>
      </c>
      <c r="F38" s="84"/>
      <c r="G38" s="84"/>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row>
    <row r="39" spans="1:37" s="32" customFormat="1" x14ac:dyDescent="0.2">
      <c r="A39" s="236"/>
      <c r="B39" s="322"/>
      <c r="C39" s="322"/>
      <c r="D39" s="307">
        <f>D25*C39</f>
        <v>0</v>
      </c>
      <c r="E39" s="307">
        <f t="shared" si="1"/>
        <v>0</v>
      </c>
      <c r="F39" s="84"/>
      <c r="G39" s="84"/>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row>
    <row r="40" spans="1:37" s="32" customFormat="1" x14ac:dyDescent="0.2">
      <c r="A40" s="236"/>
      <c r="B40" s="322"/>
      <c r="C40" s="322"/>
      <c r="D40" s="307">
        <f t="shared" ref="D40:D46" si="2">D26*C40</f>
        <v>0</v>
      </c>
      <c r="E40" s="307">
        <f t="shared" si="1"/>
        <v>0</v>
      </c>
      <c r="F40" s="84"/>
      <c r="G40" s="84"/>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row>
    <row r="41" spans="1:37" s="32" customFormat="1" x14ac:dyDescent="0.2">
      <c r="A41" s="236"/>
      <c r="B41" s="322"/>
      <c r="C41" s="322"/>
      <c r="D41" s="307">
        <f t="shared" si="2"/>
        <v>0</v>
      </c>
      <c r="E41" s="307">
        <f t="shared" si="1"/>
        <v>0</v>
      </c>
      <c r="F41" s="84"/>
      <c r="G41" s="84"/>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row>
    <row r="42" spans="1:37" s="32" customFormat="1" x14ac:dyDescent="0.2">
      <c r="A42" s="236"/>
      <c r="B42" s="322"/>
      <c r="C42" s="322"/>
      <c r="D42" s="307">
        <f t="shared" si="2"/>
        <v>0</v>
      </c>
      <c r="E42" s="307">
        <f t="shared" si="1"/>
        <v>0</v>
      </c>
      <c r="F42" s="84"/>
      <c r="G42" s="84"/>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row>
    <row r="43" spans="1:37" s="32" customFormat="1" x14ac:dyDescent="0.2">
      <c r="A43" s="236"/>
      <c r="B43" s="322"/>
      <c r="C43" s="322"/>
      <c r="D43" s="307">
        <f t="shared" si="2"/>
        <v>0</v>
      </c>
      <c r="E43" s="307">
        <f t="shared" si="1"/>
        <v>0</v>
      </c>
      <c r="F43" s="84"/>
      <c r="G43" s="84"/>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row>
    <row r="44" spans="1:37" s="32" customFormat="1" x14ac:dyDescent="0.2">
      <c r="A44" s="236"/>
      <c r="B44" s="322"/>
      <c r="C44" s="322"/>
      <c r="D44" s="307">
        <f t="shared" si="2"/>
        <v>0</v>
      </c>
      <c r="E44" s="307">
        <f t="shared" si="1"/>
        <v>0</v>
      </c>
      <c r="F44" s="84"/>
      <c r="G44" s="84"/>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row r="45" spans="1:37" s="32" customFormat="1" x14ac:dyDescent="0.2">
      <c r="A45" s="236"/>
      <c r="B45" s="322"/>
      <c r="C45" s="322"/>
      <c r="D45" s="307">
        <f t="shared" si="2"/>
        <v>0</v>
      </c>
      <c r="E45" s="307">
        <f t="shared" si="1"/>
        <v>0</v>
      </c>
      <c r="F45" s="84"/>
      <c r="G45" s="84"/>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row>
    <row r="46" spans="1:37" s="32" customFormat="1" x14ac:dyDescent="0.2">
      <c r="A46" s="236" t="s">
        <v>19</v>
      </c>
      <c r="B46" s="322"/>
      <c r="C46" s="322"/>
      <c r="D46" s="307">
        <f t="shared" si="2"/>
        <v>0</v>
      </c>
      <c r="E46" s="307">
        <f t="shared" si="1"/>
        <v>0</v>
      </c>
      <c r="F46" s="84"/>
      <c r="G46" s="84"/>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row>
    <row r="47" spans="1:37" s="88" customFormat="1" ht="15.75" x14ac:dyDescent="0.25">
      <c r="A47" s="85" t="s">
        <v>27</v>
      </c>
      <c r="B47" s="327">
        <f>SUM(B37:B46)</f>
        <v>0</v>
      </c>
      <c r="C47" s="327">
        <f>SUM(C37:C46)</f>
        <v>0</v>
      </c>
      <c r="D47" s="327">
        <f>SUM(D37:D46)</f>
        <v>0</v>
      </c>
      <c r="E47" s="327">
        <f>SUM(E37:E46)</f>
        <v>0</v>
      </c>
      <c r="F47" s="86"/>
      <c r="G47" s="86"/>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row>
    <row r="48" spans="1:37" s="88" customFormat="1" ht="15.75" x14ac:dyDescent="0.25">
      <c r="A48" s="85" t="s">
        <v>28</v>
      </c>
      <c r="B48" s="356"/>
      <c r="C48" s="356"/>
      <c r="D48" s="357"/>
      <c r="E48" s="327">
        <f>D47+E47</f>
        <v>0</v>
      </c>
      <c r="F48" s="86"/>
      <c r="G48" s="86"/>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row>
    <row r="49" spans="1:39" ht="15.75" x14ac:dyDescent="0.25">
      <c r="A49" s="165"/>
      <c r="B49" s="121"/>
      <c r="C49" s="166"/>
      <c r="D49" s="121"/>
      <c r="E49" s="156"/>
      <c r="F49" s="156"/>
      <c r="G49" s="156"/>
      <c r="H49" s="156"/>
      <c r="I49" s="156"/>
      <c r="J49" s="167"/>
      <c r="K49" s="150"/>
    </row>
    <row r="50" spans="1:39" ht="15.75" x14ac:dyDescent="0.25">
      <c r="A50" s="165"/>
      <c r="B50" s="121"/>
      <c r="C50" s="166"/>
      <c r="D50" s="121"/>
      <c r="E50" s="156"/>
      <c r="F50" s="156"/>
      <c r="G50" s="156"/>
      <c r="H50" s="156"/>
      <c r="I50" s="156"/>
      <c r="J50" s="167"/>
    </row>
    <row r="51" spans="1:39" s="31" customFormat="1" ht="15.75" x14ac:dyDescent="0.2">
      <c r="A51" s="164" t="s">
        <v>107</v>
      </c>
      <c r="B51" s="30"/>
      <c r="C51" s="30"/>
      <c r="D51" s="30"/>
      <c r="E51" s="30"/>
      <c r="F51" s="33"/>
      <c r="G51" s="9"/>
      <c r="H51" s="9"/>
      <c r="I51" s="9"/>
      <c r="J51" s="9"/>
    </row>
    <row r="52" spans="1:39" s="31" customFormat="1" ht="15.75" x14ac:dyDescent="0.2">
      <c r="A52" s="10"/>
      <c r="B52" s="30"/>
      <c r="C52" s="30"/>
      <c r="D52" s="30"/>
      <c r="E52" s="30"/>
      <c r="F52" s="33"/>
      <c r="G52" s="9"/>
      <c r="H52" s="9"/>
      <c r="I52" s="255"/>
      <c r="J52" s="9"/>
    </row>
    <row r="53" spans="1:39" s="32" customFormat="1" ht="15.75" x14ac:dyDescent="0.25">
      <c r="A53" s="611" t="s">
        <v>56</v>
      </c>
      <c r="B53" s="34" t="s">
        <v>13</v>
      </c>
      <c r="C53" s="34" t="s">
        <v>13</v>
      </c>
      <c r="D53" s="249" t="s">
        <v>14</v>
      </c>
      <c r="E53" s="36" t="s">
        <v>61</v>
      </c>
      <c r="F53" s="37"/>
      <c r="G53" s="37"/>
      <c r="H53" s="36" t="s">
        <v>58</v>
      </c>
      <c r="I53" s="269"/>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row>
    <row r="54" spans="1:39" s="32" customFormat="1" ht="15.75" x14ac:dyDescent="0.2">
      <c r="A54" s="612"/>
      <c r="B54" s="248" t="s">
        <v>15</v>
      </c>
      <c r="C54" s="248" t="s">
        <v>16</v>
      </c>
      <c r="D54" s="250"/>
      <c r="E54" s="40" t="s">
        <v>59</v>
      </c>
      <c r="F54" s="35"/>
      <c r="G54" s="35"/>
      <c r="H54" s="40" t="s">
        <v>59</v>
      </c>
      <c r="I54" s="269"/>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row>
    <row r="55" spans="1:39" s="32" customFormat="1" ht="15.75" x14ac:dyDescent="0.2">
      <c r="A55" s="41" t="s">
        <v>32</v>
      </c>
      <c r="B55" s="42" t="s">
        <v>17</v>
      </c>
      <c r="C55" s="42" t="s">
        <v>17</v>
      </c>
      <c r="D55" s="43" t="s">
        <v>35</v>
      </c>
      <c r="E55" s="42" t="s">
        <v>17</v>
      </c>
      <c r="F55" s="39"/>
      <c r="G55" s="39"/>
      <c r="H55" s="42" t="s">
        <v>18</v>
      </c>
      <c r="I55" s="269"/>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row>
    <row r="56" spans="1:39" s="32" customFormat="1" x14ac:dyDescent="0.2">
      <c r="A56" s="263" t="str">
        <f>IF('Netzentgelte i.e.S. (Plan)'!A31="","",'Netzentgelte i.e.S. (Plan)'!A31)</f>
        <v/>
      </c>
      <c r="B56" s="380">
        <f>IF('Netzentgelte i.e.S. (Plan)'!C31="","",'Netzentgelte i.e.S. (Plan)'!C31)</f>
        <v>999999999999</v>
      </c>
      <c r="C56" s="380" t="str">
        <f>IF('Netzentgelte i.e.S. (Plan)'!D31="","",'Netzentgelte i.e.S. (Plan)'!D31)</f>
        <v/>
      </c>
      <c r="D56" s="49"/>
      <c r="E56" s="378"/>
      <c r="F56" s="46"/>
      <c r="G56" s="46"/>
      <c r="H56" s="53"/>
      <c r="I56" s="26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row>
    <row r="57" spans="1:39" s="32" customFormat="1" x14ac:dyDescent="0.2">
      <c r="A57" s="263" t="str">
        <f>IF('Netzentgelte i.e.S. (Plan)'!A32="","",'Netzentgelte i.e.S. (Plan)'!A32)</f>
        <v/>
      </c>
      <c r="B57" s="381">
        <f>IF('Netzentgelte i.e.S. (Plan)'!C32="","",'Netzentgelte i.e.S. (Plan)'!C32)</f>
        <v>999999999999</v>
      </c>
      <c r="C57" s="381" t="str">
        <f>IF('Netzentgelte i.e.S. (Plan)'!D32="","",'Netzentgelte i.e.S. (Plan)'!D32)</f>
        <v/>
      </c>
      <c r="D57" s="49"/>
      <c r="E57" s="378"/>
      <c r="F57" s="46"/>
      <c r="G57" s="46"/>
      <c r="H57" s="53"/>
      <c r="I57" s="269"/>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row>
    <row r="58" spans="1:39" s="32" customFormat="1" x14ac:dyDescent="0.2">
      <c r="A58" s="263" t="str">
        <f>IF('Netzentgelte i.e.S. (Plan)'!A33="","",'Netzentgelte i.e.S. (Plan)'!A33)</f>
        <v/>
      </c>
      <c r="B58" s="381">
        <f>IF('Netzentgelte i.e.S. (Plan)'!C33="","",'Netzentgelte i.e.S. (Plan)'!C33)</f>
        <v>999999999999</v>
      </c>
      <c r="C58" s="381" t="str">
        <f>IF('Netzentgelte i.e.S. (Plan)'!D33="","",'Netzentgelte i.e.S. (Plan)'!D33)</f>
        <v/>
      </c>
      <c r="D58" s="49"/>
      <c r="E58" s="378"/>
      <c r="F58" s="46"/>
      <c r="G58" s="46"/>
      <c r="H58" s="53"/>
      <c r="I58" s="269"/>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row>
    <row r="59" spans="1:39" s="32" customFormat="1" x14ac:dyDescent="0.2">
      <c r="A59" s="263" t="str">
        <f>IF('Netzentgelte i.e.S. (Plan)'!A34="","",'Netzentgelte i.e.S. (Plan)'!A34)</f>
        <v/>
      </c>
      <c r="B59" s="381">
        <f>IF('Netzentgelte i.e.S. (Plan)'!C34="","",'Netzentgelte i.e.S. (Plan)'!C34)</f>
        <v>999999999999</v>
      </c>
      <c r="C59" s="381" t="str">
        <f>IF('Netzentgelte i.e.S. (Plan)'!D34="","",'Netzentgelte i.e.S. (Plan)'!D34)</f>
        <v/>
      </c>
      <c r="D59" s="49"/>
      <c r="E59" s="378"/>
      <c r="F59" s="46"/>
      <c r="G59" s="46"/>
      <c r="H59" s="53"/>
      <c r="I59" s="269"/>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row>
    <row r="60" spans="1:39" s="32" customFormat="1" x14ac:dyDescent="0.2">
      <c r="A60" s="263" t="str">
        <f>IF('Netzentgelte i.e.S. (Plan)'!A35="","",'Netzentgelte i.e.S. (Plan)'!A35)</f>
        <v/>
      </c>
      <c r="B60" s="381">
        <f>IF('Netzentgelte i.e.S. (Plan)'!C35="","",'Netzentgelte i.e.S. (Plan)'!C35)</f>
        <v>999999999999</v>
      </c>
      <c r="C60" s="381" t="str">
        <f>IF('Netzentgelte i.e.S. (Plan)'!D35="","",'Netzentgelte i.e.S. (Plan)'!D35)</f>
        <v/>
      </c>
      <c r="D60" s="49"/>
      <c r="E60" s="378"/>
      <c r="F60" s="46"/>
      <c r="G60" s="46"/>
      <c r="H60" s="53"/>
      <c r="I60" s="269"/>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row>
    <row r="61" spans="1:39" s="32" customFormat="1" x14ac:dyDescent="0.2">
      <c r="A61" s="263" t="str">
        <f>IF('Netzentgelte i.e.S. (Plan)'!A36="","",'Netzentgelte i.e.S. (Plan)'!A36)</f>
        <v/>
      </c>
      <c r="B61" s="381">
        <f>IF('Netzentgelte i.e.S. (Plan)'!C36="","",'Netzentgelte i.e.S. (Plan)'!C36)</f>
        <v>999999999999</v>
      </c>
      <c r="C61" s="381" t="str">
        <f>IF('Netzentgelte i.e.S. (Plan)'!D36="","",'Netzentgelte i.e.S. (Plan)'!D36)</f>
        <v/>
      </c>
      <c r="D61" s="49"/>
      <c r="E61" s="378"/>
      <c r="F61" s="46"/>
      <c r="G61" s="46"/>
      <c r="H61" s="53"/>
      <c r="I61" s="269"/>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row>
    <row r="62" spans="1:39" s="32" customFormat="1" x14ac:dyDescent="0.2">
      <c r="A62" s="263" t="str">
        <f>IF('Netzentgelte i.e.S. (Plan)'!A37="","",'Netzentgelte i.e.S. (Plan)'!A37)</f>
        <v/>
      </c>
      <c r="B62" s="381">
        <f>IF('Netzentgelte i.e.S. (Plan)'!C37="","",'Netzentgelte i.e.S. (Plan)'!C37)</f>
        <v>999999999999</v>
      </c>
      <c r="C62" s="381" t="str">
        <f>IF('Netzentgelte i.e.S. (Plan)'!D37="","",'Netzentgelte i.e.S. (Plan)'!D37)</f>
        <v/>
      </c>
      <c r="D62" s="49"/>
      <c r="E62" s="378"/>
      <c r="F62" s="46"/>
      <c r="G62" s="46"/>
      <c r="H62" s="53"/>
      <c r="I62" s="269"/>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row>
    <row r="63" spans="1:39" s="32" customFormat="1" x14ac:dyDescent="0.2">
      <c r="A63" s="263" t="str">
        <f>IF('Netzentgelte i.e.S. (Plan)'!A38="","",'Netzentgelte i.e.S. (Plan)'!A38)</f>
        <v/>
      </c>
      <c r="B63" s="381">
        <f>IF('Netzentgelte i.e.S. (Plan)'!C38="","",'Netzentgelte i.e.S. (Plan)'!C38)</f>
        <v>999999999999</v>
      </c>
      <c r="C63" s="381" t="str">
        <f>IF('Netzentgelte i.e.S. (Plan)'!D38="","",'Netzentgelte i.e.S. (Plan)'!D38)</f>
        <v/>
      </c>
      <c r="D63" s="49"/>
      <c r="E63" s="378"/>
      <c r="F63" s="46"/>
      <c r="G63" s="46"/>
      <c r="H63" s="53"/>
      <c r="I63" s="269"/>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row>
    <row r="64" spans="1:39" s="32" customFormat="1" x14ac:dyDescent="0.2">
      <c r="A64" s="263" t="str">
        <f>IF('Netzentgelte i.e.S. (Plan)'!A39="","",'Netzentgelte i.e.S. (Plan)'!A39)</f>
        <v/>
      </c>
      <c r="B64" s="381">
        <f>IF('Netzentgelte i.e.S. (Plan)'!C39="","",'Netzentgelte i.e.S. (Plan)'!C39)</f>
        <v>999999999999</v>
      </c>
      <c r="C64" s="381" t="str">
        <f>IF('Netzentgelte i.e.S. (Plan)'!D39="","",'Netzentgelte i.e.S. (Plan)'!D39)</f>
        <v/>
      </c>
      <c r="D64" s="49"/>
      <c r="E64" s="378"/>
      <c r="F64" s="46"/>
      <c r="G64" s="46"/>
      <c r="H64" s="53"/>
      <c r="I64" s="269"/>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row>
    <row r="65" spans="1:39" s="32" customFormat="1" x14ac:dyDescent="0.2">
      <c r="A65" s="263" t="str">
        <f>IF('Netzentgelte i.e.S. (Plan)'!A40="","",'Netzentgelte i.e.S. (Plan)'!A40)</f>
        <v/>
      </c>
      <c r="B65" s="381">
        <f>IF('Netzentgelte i.e.S. (Plan)'!C40="","",'Netzentgelte i.e.S. (Plan)'!C40)</f>
        <v>999999999999</v>
      </c>
      <c r="C65" s="381" t="str">
        <f>IF('Netzentgelte i.e.S. (Plan)'!D40="","",'Netzentgelte i.e.S. (Plan)'!D40)</f>
        <v/>
      </c>
      <c r="D65" s="49"/>
      <c r="E65" s="378"/>
      <c r="F65" s="46"/>
      <c r="G65" s="46"/>
      <c r="H65" s="53"/>
      <c r="I65" s="269"/>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row>
    <row r="66" spans="1:39" s="32" customFormat="1" x14ac:dyDescent="0.2">
      <c r="A66" s="263" t="str">
        <f>IF('Netzentgelte i.e.S. (Plan)'!A41="","",'Netzentgelte i.e.S. (Plan)'!A41)</f>
        <v/>
      </c>
      <c r="B66" s="381">
        <f>IF('Netzentgelte i.e.S. (Plan)'!C41="","",'Netzentgelte i.e.S. (Plan)'!C41)</f>
        <v>999999999999</v>
      </c>
      <c r="C66" s="381" t="str">
        <f>IF('Netzentgelte i.e.S. (Plan)'!D41="","",'Netzentgelte i.e.S. (Plan)'!D41)</f>
        <v/>
      </c>
      <c r="D66" s="49"/>
      <c r="E66" s="378"/>
      <c r="F66" s="46"/>
      <c r="G66" s="46"/>
      <c r="H66" s="53"/>
      <c r="I66" s="269"/>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row>
    <row r="67" spans="1:39" s="32" customFormat="1" x14ac:dyDescent="0.2">
      <c r="A67" s="263" t="str">
        <f>IF('Netzentgelte i.e.S. (Plan)'!A42="","",'Netzentgelte i.e.S. (Plan)'!A42)</f>
        <v/>
      </c>
      <c r="B67" s="381">
        <f>IF('Netzentgelte i.e.S. (Plan)'!C42="","",'Netzentgelte i.e.S. (Plan)'!C42)</f>
        <v>999999999999</v>
      </c>
      <c r="C67" s="381" t="str">
        <f>IF('Netzentgelte i.e.S. (Plan)'!D42="","",'Netzentgelte i.e.S. (Plan)'!D42)</f>
        <v/>
      </c>
      <c r="D67" s="49"/>
      <c r="E67" s="378"/>
      <c r="F67" s="46"/>
      <c r="G67" s="46"/>
      <c r="H67" s="53"/>
      <c r="I67" s="269"/>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row>
    <row r="68" spans="1:39" s="32" customFormat="1" x14ac:dyDescent="0.2">
      <c r="A68" s="263" t="str">
        <f>IF('Netzentgelte i.e.S. (Plan)'!A43="","",'Netzentgelte i.e.S. (Plan)'!A43)</f>
        <v/>
      </c>
      <c r="B68" s="381">
        <f>IF('Netzentgelte i.e.S. (Plan)'!C43="","",'Netzentgelte i.e.S. (Plan)'!C43)</f>
        <v>999999999999</v>
      </c>
      <c r="C68" s="381" t="str">
        <f>IF('Netzentgelte i.e.S. (Plan)'!D43="","",'Netzentgelte i.e.S. (Plan)'!D43)</f>
        <v/>
      </c>
      <c r="D68" s="49"/>
      <c r="E68" s="378"/>
      <c r="F68" s="46"/>
      <c r="G68" s="46"/>
      <c r="H68" s="53"/>
      <c r="I68" s="269"/>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row>
    <row r="69" spans="1:39" s="32" customFormat="1" x14ac:dyDescent="0.2">
      <c r="A69" s="263" t="str">
        <f>IF('Netzentgelte i.e.S. (Plan)'!A44="","",'Netzentgelte i.e.S. (Plan)'!A44)</f>
        <v/>
      </c>
      <c r="B69" s="381">
        <f>IF('Netzentgelte i.e.S. (Plan)'!C44="","",'Netzentgelte i.e.S. (Plan)'!C44)</f>
        <v>999999999999</v>
      </c>
      <c r="C69" s="381" t="str">
        <f>IF('Netzentgelte i.e.S. (Plan)'!D44="","",'Netzentgelte i.e.S. (Plan)'!D44)</f>
        <v/>
      </c>
      <c r="D69" s="49"/>
      <c r="E69" s="378"/>
      <c r="F69" s="46"/>
      <c r="G69" s="46"/>
      <c r="H69" s="53"/>
      <c r="I69" s="269"/>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row>
    <row r="70" spans="1:39" s="32" customFormat="1" x14ac:dyDescent="0.2">
      <c r="A70" s="263" t="str">
        <f>IF('Netzentgelte i.e.S. (Plan)'!A45="","",'Netzentgelte i.e.S. (Plan)'!A45)</f>
        <v/>
      </c>
      <c r="B70" s="381">
        <f>IF('Netzentgelte i.e.S. (Plan)'!C45="","",'Netzentgelte i.e.S. (Plan)'!C45)</f>
        <v>999999999999</v>
      </c>
      <c r="C70" s="381" t="str">
        <f>IF('Netzentgelte i.e.S. (Plan)'!D45="","",'Netzentgelte i.e.S. (Plan)'!D45)</f>
        <v/>
      </c>
      <c r="D70" s="49"/>
      <c r="E70" s="378"/>
      <c r="F70" s="46"/>
      <c r="G70" s="46"/>
      <c r="H70" s="53"/>
      <c r="I70" s="269"/>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row>
    <row r="71" spans="1:39" s="32" customFormat="1" x14ac:dyDescent="0.2">
      <c r="A71" s="263" t="str">
        <f>IF('Netzentgelte i.e.S. (Plan)'!A46="","",'Netzentgelte i.e.S. (Plan)'!A46)</f>
        <v/>
      </c>
      <c r="B71" s="381">
        <f>IF('Netzentgelte i.e.S. (Plan)'!C46="","",'Netzentgelte i.e.S. (Plan)'!C46)</f>
        <v>999999999999</v>
      </c>
      <c r="C71" s="381" t="str">
        <f>IF('Netzentgelte i.e.S. (Plan)'!D46="","",'Netzentgelte i.e.S. (Plan)'!D46)</f>
        <v/>
      </c>
      <c r="D71" s="49"/>
      <c r="E71" s="378"/>
      <c r="F71" s="46"/>
      <c r="G71" s="46"/>
      <c r="H71" s="53"/>
      <c r="I71" s="269"/>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row>
    <row r="72" spans="1:39" s="32" customFormat="1" x14ac:dyDescent="0.2">
      <c r="A72" s="263" t="str">
        <f>IF('Netzentgelte i.e.S. (Plan)'!A47="","",'Netzentgelte i.e.S. (Plan)'!A47)</f>
        <v/>
      </c>
      <c r="B72" s="381">
        <f>IF('Netzentgelte i.e.S. (Plan)'!C47="","",'Netzentgelte i.e.S. (Plan)'!C47)</f>
        <v>999999999999</v>
      </c>
      <c r="C72" s="381" t="str">
        <f>IF('Netzentgelte i.e.S. (Plan)'!D47="","",'Netzentgelte i.e.S. (Plan)'!D47)</f>
        <v/>
      </c>
      <c r="D72" s="49"/>
      <c r="E72" s="378"/>
      <c r="F72" s="46"/>
      <c r="G72" s="46"/>
      <c r="H72" s="53"/>
      <c r="I72" s="269"/>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row>
    <row r="73" spans="1:39" s="32" customFormat="1" x14ac:dyDescent="0.2">
      <c r="A73" s="263" t="str">
        <f>IF('Netzentgelte i.e.S. (Plan)'!A48="","",'Netzentgelte i.e.S. (Plan)'!A48)</f>
        <v/>
      </c>
      <c r="B73" s="381">
        <f>IF('Netzentgelte i.e.S. (Plan)'!C48="","",'Netzentgelte i.e.S. (Plan)'!C48)</f>
        <v>999999999999</v>
      </c>
      <c r="C73" s="381" t="str">
        <f>IF('Netzentgelte i.e.S. (Plan)'!D48="","",'Netzentgelte i.e.S. (Plan)'!D48)</f>
        <v/>
      </c>
      <c r="D73" s="49"/>
      <c r="E73" s="378"/>
      <c r="F73" s="46"/>
      <c r="G73" s="46"/>
      <c r="H73" s="53"/>
      <c r="I73" s="269"/>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row>
    <row r="74" spans="1:39" s="32" customFormat="1" x14ac:dyDescent="0.2">
      <c r="A74" s="263" t="str">
        <f>IF('Netzentgelte i.e.S. (Plan)'!A49="","",'Netzentgelte i.e.S. (Plan)'!A49)</f>
        <v/>
      </c>
      <c r="B74" s="381">
        <f>IF('Netzentgelte i.e.S. (Plan)'!C49="","",'Netzentgelte i.e.S. (Plan)'!C49)</f>
        <v>999999999999</v>
      </c>
      <c r="C74" s="381" t="str">
        <f>IF('Netzentgelte i.e.S. (Plan)'!D49="","",'Netzentgelte i.e.S. (Plan)'!D49)</f>
        <v/>
      </c>
      <c r="D74" s="49"/>
      <c r="E74" s="378"/>
      <c r="F74" s="46"/>
      <c r="G74" s="46"/>
      <c r="H74" s="53"/>
      <c r="I74" s="269"/>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row>
    <row r="75" spans="1:39" s="32" customFormat="1" x14ac:dyDescent="0.2">
      <c r="A75" s="264" t="str">
        <f>IF('Netzentgelte i.e.S. (Plan)'!A50="","",'Netzentgelte i.e.S. (Plan)'!A50)</f>
        <v>Zeile einfügbar (allerdings sind in diesem Fall die Formeln zu Berechnung der Erlöse aus Arbeit unter Ziffer 1.5. anzupassen)</v>
      </c>
      <c r="B75" s="381">
        <f>IF('Netzentgelte i.e.S. (Plan)'!C50="","",'Netzentgelte i.e.S. (Plan)'!C50)</f>
        <v>999999999999</v>
      </c>
      <c r="C75" s="381" t="str">
        <f>IF('Netzentgelte i.e.S. (Plan)'!D50="","",'Netzentgelte i.e.S. (Plan)'!D50)</f>
        <v/>
      </c>
      <c r="D75" s="49"/>
      <c r="E75" s="378"/>
      <c r="F75" s="46"/>
      <c r="G75" s="46"/>
      <c r="H75" s="53"/>
      <c r="I75" s="269"/>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row>
    <row r="76" spans="1:39" s="32" customFormat="1" x14ac:dyDescent="0.2">
      <c r="A76" s="9"/>
      <c r="B76" s="9"/>
      <c r="C76" s="9"/>
      <c r="D76" s="9"/>
      <c r="E76" s="9"/>
      <c r="F76" s="9"/>
      <c r="G76" s="9"/>
      <c r="H76" s="9"/>
      <c r="I76" s="269"/>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row>
    <row r="77" spans="1:39" s="32" customFormat="1" ht="15.75" x14ac:dyDescent="0.25">
      <c r="A77" s="611" t="s">
        <v>56</v>
      </c>
      <c r="B77" s="34" t="s">
        <v>62</v>
      </c>
      <c r="C77" s="54" t="s">
        <v>62</v>
      </c>
      <c r="D77" s="249" t="s">
        <v>14</v>
      </c>
      <c r="E77" s="36" t="s">
        <v>61</v>
      </c>
      <c r="F77" s="37"/>
      <c r="G77" s="37"/>
      <c r="H77" s="36" t="s">
        <v>63</v>
      </c>
      <c r="I77" s="269"/>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row>
    <row r="78" spans="1:39" s="32" customFormat="1" ht="15.75" x14ac:dyDescent="0.2">
      <c r="A78" s="612"/>
      <c r="B78" s="248" t="s">
        <v>15</v>
      </c>
      <c r="C78" s="55" t="s">
        <v>16</v>
      </c>
      <c r="D78" s="250"/>
      <c r="E78" s="40" t="s">
        <v>64</v>
      </c>
      <c r="F78" s="35"/>
      <c r="G78" s="35"/>
      <c r="H78" s="40" t="s">
        <v>64</v>
      </c>
      <c r="I78" s="269"/>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row>
    <row r="79" spans="1:39" s="32" customFormat="1" ht="15.75" x14ac:dyDescent="0.2">
      <c r="A79" s="41" t="s">
        <v>32</v>
      </c>
      <c r="B79" s="42" t="s">
        <v>21</v>
      </c>
      <c r="C79" s="41" t="s">
        <v>21</v>
      </c>
      <c r="D79" s="43" t="s">
        <v>35</v>
      </c>
      <c r="E79" s="42" t="s">
        <v>21</v>
      </c>
      <c r="F79" s="39"/>
      <c r="G79" s="39"/>
      <c r="H79" s="42" t="s">
        <v>23</v>
      </c>
      <c r="I79" s="269"/>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row>
    <row r="80" spans="1:39" s="32" customFormat="1" x14ac:dyDescent="0.2">
      <c r="A80" s="263" t="str">
        <f>IF('Netzentgelte i.e.S. (Plan)'!A59="","",'Netzentgelte i.e.S. (Plan)'!A59)</f>
        <v/>
      </c>
      <c r="B80" s="382">
        <f>IF('Netzentgelte i.e.S. (Plan)'!C59="","",'Netzentgelte i.e.S. (Plan)'!C59)</f>
        <v>999999999999</v>
      </c>
      <c r="C80" s="381" t="str">
        <f>IF('Netzentgelte i.e.S. (Plan)'!D59="","",'Netzentgelte i.e.S. (Plan)'!D59)</f>
        <v/>
      </c>
      <c r="D80" s="49"/>
      <c r="E80" s="378"/>
      <c r="F80" s="46"/>
      <c r="G80" s="46"/>
      <c r="H80" s="49"/>
      <c r="I80" s="269"/>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row>
    <row r="81" spans="1:39" s="32" customFormat="1" x14ac:dyDescent="0.2">
      <c r="A81" s="263" t="str">
        <f>IF('Netzentgelte i.e.S. (Plan)'!A60="","",'Netzentgelte i.e.S. (Plan)'!A60)</f>
        <v/>
      </c>
      <c r="B81" s="382">
        <f>IF('Netzentgelte i.e.S. (Plan)'!C60="","",'Netzentgelte i.e.S. (Plan)'!C60)</f>
        <v>999999999999</v>
      </c>
      <c r="C81" s="381" t="str">
        <f>IF('Netzentgelte i.e.S. (Plan)'!D60="","",'Netzentgelte i.e.S. (Plan)'!D60)</f>
        <v/>
      </c>
      <c r="D81" s="49"/>
      <c r="E81" s="378"/>
      <c r="F81" s="46"/>
      <c r="G81" s="46"/>
      <c r="H81" s="49"/>
      <c r="I81" s="269"/>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row>
    <row r="82" spans="1:39" s="32" customFormat="1" x14ac:dyDescent="0.2">
      <c r="A82" s="263" t="str">
        <f>IF('Netzentgelte i.e.S. (Plan)'!A61="","",'Netzentgelte i.e.S. (Plan)'!A61)</f>
        <v/>
      </c>
      <c r="B82" s="382">
        <f>IF('Netzentgelte i.e.S. (Plan)'!C61="","",'Netzentgelte i.e.S. (Plan)'!C61)</f>
        <v>999999999999</v>
      </c>
      <c r="C82" s="381" t="str">
        <f>IF('Netzentgelte i.e.S. (Plan)'!D61="","",'Netzentgelte i.e.S. (Plan)'!D61)</f>
        <v/>
      </c>
      <c r="D82" s="49"/>
      <c r="E82" s="378"/>
      <c r="F82" s="46"/>
      <c r="G82" s="46"/>
      <c r="H82" s="49"/>
      <c r="I82" s="269"/>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row>
    <row r="83" spans="1:39" s="32" customFormat="1" x14ac:dyDescent="0.2">
      <c r="A83" s="263" t="str">
        <f>IF('Netzentgelte i.e.S. (Plan)'!A62="","",'Netzentgelte i.e.S. (Plan)'!A62)</f>
        <v/>
      </c>
      <c r="B83" s="382">
        <f>IF('Netzentgelte i.e.S. (Plan)'!C62="","",'Netzentgelte i.e.S. (Plan)'!C62)</f>
        <v>999999999999</v>
      </c>
      <c r="C83" s="381" t="str">
        <f>IF('Netzentgelte i.e.S. (Plan)'!D62="","",'Netzentgelte i.e.S. (Plan)'!D62)</f>
        <v/>
      </c>
      <c r="D83" s="49"/>
      <c r="E83" s="378"/>
      <c r="F83" s="46"/>
      <c r="G83" s="46"/>
      <c r="H83" s="49"/>
      <c r="I83" s="269"/>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row>
    <row r="84" spans="1:39" s="32" customFormat="1" x14ac:dyDescent="0.2">
      <c r="A84" s="263" t="str">
        <f>IF('Netzentgelte i.e.S. (Plan)'!A63="","",'Netzentgelte i.e.S. (Plan)'!A63)</f>
        <v/>
      </c>
      <c r="B84" s="382">
        <f>IF('Netzentgelte i.e.S. (Plan)'!C63="","",'Netzentgelte i.e.S. (Plan)'!C63)</f>
        <v>999999999999</v>
      </c>
      <c r="C84" s="381" t="str">
        <f>IF('Netzentgelte i.e.S. (Plan)'!D63="","",'Netzentgelte i.e.S. (Plan)'!D63)</f>
        <v/>
      </c>
      <c r="D84" s="49"/>
      <c r="E84" s="378"/>
      <c r="F84" s="46"/>
      <c r="G84" s="46"/>
      <c r="H84" s="49"/>
      <c r="I84" s="269"/>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row>
    <row r="85" spans="1:39" s="32" customFormat="1" x14ac:dyDescent="0.2">
      <c r="A85" s="263" t="str">
        <f>IF('Netzentgelte i.e.S. (Plan)'!A64="","",'Netzentgelte i.e.S. (Plan)'!A64)</f>
        <v/>
      </c>
      <c r="B85" s="382">
        <f>IF('Netzentgelte i.e.S. (Plan)'!C64="","",'Netzentgelte i.e.S. (Plan)'!C64)</f>
        <v>999999999999</v>
      </c>
      <c r="C85" s="381" t="str">
        <f>IF('Netzentgelte i.e.S. (Plan)'!D64="","",'Netzentgelte i.e.S. (Plan)'!D64)</f>
        <v/>
      </c>
      <c r="D85" s="49"/>
      <c r="E85" s="378"/>
      <c r="F85" s="46"/>
      <c r="G85" s="46"/>
      <c r="H85" s="49"/>
      <c r="I85" s="269"/>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row>
    <row r="86" spans="1:39" s="32" customFormat="1" x14ac:dyDescent="0.2">
      <c r="A86" s="263" t="str">
        <f>IF('Netzentgelte i.e.S. (Plan)'!A65="","",'Netzentgelte i.e.S. (Plan)'!A65)</f>
        <v/>
      </c>
      <c r="B86" s="382">
        <f>IF('Netzentgelte i.e.S. (Plan)'!C65="","",'Netzentgelte i.e.S. (Plan)'!C65)</f>
        <v>999999999999</v>
      </c>
      <c r="C86" s="381" t="str">
        <f>IF('Netzentgelte i.e.S. (Plan)'!D65="","",'Netzentgelte i.e.S. (Plan)'!D65)</f>
        <v/>
      </c>
      <c r="D86" s="49"/>
      <c r="E86" s="378"/>
      <c r="F86" s="46"/>
      <c r="G86" s="46"/>
      <c r="H86" s="49"/>
      <c r="I86" s="269"/>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row>
    <row r="87" spans="1:39" s="32" customFormat="1" x14ac:dyDescent="0.2">
      <c r="A87" s="263" t="str">
        <f>IF('Netzentgelte i.e.S. (Plan)'!A66="","",'Netzentgelte i.e.S. (Plan)'!A66)</f>
        <v/>
      </c>
      <c r="B87" s="382">
        <f>IF('Netzentgelte i.e.S. (Plan)'!C66="","",'Netzentgelte i.e.S. (Plan)'!C66)</f>
        <v>999999999999</v>
      </c>
      <c r="C87" s="381" t="str">
        <f>IF('Netzentgelte i.e.S. (Plan)'!D66="","",'Netzentgelte i.e.S. (Plan)'!D66)</f>
        <v/>
      </c>
      <c r="D87" s="49"/>
      <c r="E87" s="378"/>
      <c r="F87" s="46"/>
      <c r="G87" s="46"/>
      <c r="H87" s="49"/>
      <c r="I87" s="269"/>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row>
    <row r="88" spans="1:39" s="32" customFormat="1" x14ac:dyDescent="0.2">
      <c r="A88" s="263" t="str">
        <f>IF('Netzentgelte i.e.S. (Plan)'!A67="","",'Netzentgelte i.e.S. (Plan)'!A67)</f>
        <v/>
      </c>
      <c r="B88" s="382">
        <f>IF('Netzentgelte i.e.S. (Plan)'!C67="","",'Netzentgelte i.e.S. (Plan)'!C67)</f>
        <v>999999999999</v>
      </c>
      <c r="C88" s="381" t="str">
        <f>IF('Netzentgelte i.e.S. (Plan)'!D67="","",'Netzentgelte i.e.S. (Plan)'!D67)</f>
        <v/>
      </c>
      <c r="D88" s="49"/>
      <c r="E88" s="378"/>
      <c r="F88" s="46"/>
      <c r="G88" s="46"/>
      <c r="H88" s="49"/>
      <c r="I88" s="269"/>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row>
    <row r="89" spans="1:39" s="32" customFormat="1" x14ac:dyDescent="0.2">
      <c r="A89" s="263" t="str">
        <f>IF('Netzentgelte i.e.S. (Plan)'!A68="","",'Netzentgelte i.e.S. (Plan)'!A68)</f>
        <v/>
      </c>
      <c r="B89" s="382">
        <f>IF('Netzentgelte i.e.S. (Plan)'!C68="","",'Netzentgelte i.e.S. (Plan)'!C68)</f>
        <v>999999999999</v>
      </c>
      <c r="C89" s="381" t="str">
        <f>IF('Netzentgelte i.e.S. (Plan)'!D68="","",'Netzentgelte i.e.S. (Plan)'!D68)</f>
        <v/>
      </c>
      <c r="D89" s="49"/>
      <c r="E89" s="378"/>
      <c r="F89" s="46"/>
      <c r="G89" s="46"/>
      <c r="H89" s="49"/>
      <c r="I89" s="269"/>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row>
    <row r="90" spans="1:39" s="32" customFormat="1" x14ac:dyDescent="0.2">
      <c r="A90" s="263" t="str">
        <f>IF('Netzentgelte i.e.S. (Plan)'!A69="","",'Netzentgelte i.e.S. (Plan)'!A69)</f>
        <v/>
      </c>
      <c r="B90" s="382">
        <f>IF('Netzentgelte i.e.S. (Plan)'!C69="","",'Netzentgelte i.e.S. (Plan)'!C69)</f>
        <v>999999999999</v>
      </c>
      <c r="C90" s="381" t="str">
        <f>IF('Netzentgelte i.e.S. (Plan)'!D69="","",'Netzentgelte i.e.S. (Plan)'!D69)</f>
        <v/>
      </c>
      <c r="D90" s="49"/>
      <c r="E90" s="378"/>
      <c r="F90" s="46"/>
      <c r="G90" s="46"/>
      <c r="H90" s="49"/>
      <c r="I90" s="269"/>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row>
    <row r="91" spans="1:39" s="32" customFormat="1" x14ac:dyDescent="0.2">
      <c r="A91" s="263" t="str">
        <f>IF('Netzentgelte i.e.S. (Plan)'!A70="","",'Netzentgelte i.e.S. (Plan)'!A70)</f>
        <v/>
      </c>
      <c r="B91" s="382">
        <f>IF('Netzentgelte i.e.S. (Plan)'!C70="","",'Netzentgelte i.e.S. (Plan)'!C70)</f>
        <v>999999999999</v>
      </c>
      <c r="C91" s="381" t="str">
        <f>IF('Netzentgelte i.e.S. (Plan)'!D70="","",'Netzentgelte i.e.S. (Plan)'!D70)</f>
        <v/>
      </c>
      <c r="D91" s="49"/>
      <c r="E91" s="378"/>
      <c r="F91" s="46"/>
      <c r="G91" s="46"/>
      <c r="H91" s="49"/>
      <c r="I91" s="269"/>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row>
    <row r="92" spans="1:39" s="32" customFormat="1" x14ac:dyDescent="0.2">
      <c r="A92" s="263" t="str">
        <f>IF('Netzentgelte i.e.S. (Plan)'!A71="","",'Netzentgelte i.e.S. (Plan)'!A71)</f>
        <v/>
      </c>
      <c r="B92" s="382">
        <f>IF('Netzentgelte i.e.S. (Plan)'!C71="","",'Netzentgelte i.e.S. (Plan)'!C71)</f>
        <v>999999999999</v>
      </c>
      <c r="C92" s="381" t="str">
        <f>IF('Netzentgelte i.e.S. (Plan)'!D71="","",'Netzentgelte i.e.S. (Plan)'!D71)</f>
        <v/>
      </c>
      <c r="D92" s="49"/>
      <c r="E92" s="378"/>
      <c r="F92" s="46"/>
      <c r="G92" s="46"/>
      <c r="H92" s="49"/>
      <c r="I92" s="269"/>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row>
    <row r="93" spans="1:39" s="32" customFormat="1" x14ac:dyDescent="0.2">
      <c r="A93" s="263" t="str">
        <f>IF('Netzentgelte i.e.S. (Plan)'!A72="","",'Netzentgelte i.e.S. (Plan)'!A72)</f>
        <v/>
      </c>
      <c r="B93" s="382">
        <f>IF('Netzentgelte i.e.S. (Plan)'!C72="","",'Netzentgelte i.e.S. (Plan)'!C72)</f>
        <v>999999999999</v>
      </c>
      <c r="C93" s="381" t="str">
        <f>IF('Netzentgelte i.e.S. (Plan)'!D72="","",'Netzentgelte i.e.S. (Plan)'!D72)</f>
        <v/>
      </c>
      <c r="D93" s="49"/>
      <c r="E93" s="378"/>
      <c r="F93" s="46"/>
      <c r="G93" s="46"/>
      <c r="H93" s="49"/>
      <c r="I93" s="269"/>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row>
    <row r="94" spans="1:39" s="32" customFormat="1" x14ac:dyDescent="0.2">
      <c r="A94" s="263" t="str">
        <f>IF('Netzentgelte i.e.S. (Plan)'!A73="","",'Netzentgelte i.e.S. (Plan)'!A73)</f>
        <v/>
      </c>
      <c r="B94" s="382">
        <f>IF('Netzentgelte i.e.S. (Plan)'!C73="","",'Netzentgelte i.e.S. (Plan)'!C73)</f>
        <v>999999999999</v>
      </c>
      <c r="C94" s="381" t="str">
        <f>IF('Netzentgelte i.e.S. (Plan)'!D73="","",'Netzentgelte i.e.S. (Plan)'!D73)</f>
        <v/>
      </c>
      <c r="D94" s="49"/>
      <c r="E94" s="378"/>
      <c r="F94" s="46"/>
      <c r="G94" s="46"/>
      <c r="H94" s="49"/>
      <c r="I94" s="269"/>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row>
    <row r="95" spans="1:39" s="32" customFormat="1" x14ac:dyDescent="0.2">
      <c r="A95" s="263" t="str">
        <f>IF('Netzentgelte i.e.S. (Plan)'!A74="","",'Netzentgelte i.e.S. (Plan)'!A74)</f>
        <v/>
      </c>
      <c r="B95" s="382">
        <f>IF('Netzentgelte i.e.S. (Plan)'!C74="","",'Netzentgelte i.e.S. (Plan)'!C74)</f>
        <v>999999999999</v>
      </c>
      <c r="C95" s="381" t="str">
        <f>IF('Netzentgelte i.e.S. (Plan)'!D74="","",'Netzentgelte i.e.S. (Plan)'!D74)</f>
        <v/>
      </c>
      <c r="D95" s="49"/>
      <c r="E95" s="378"/>
      <c r="F95" s="46"/>
      <c r="G95" s="46"/>
      <c r="H95" s="49"/>
      <c r="I95" s="269"/>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row>
    <row r="96" spans="1:39" s="32" customFormat="1" x14ac:dyDescent="0.2">
      <c r="A96" s="263" t="str">
        <f>IF('Netzentgelte i.e.S. (Plan)'!A75="","",'Netzentgelte i.e.S. (Plan)'!A75)</f>
        <v/>
      </c>
      <c r="B96" s="382">
        <f>IF('Netzentgelte i.e.S. (Plan)'!C75="","",'Netzentgelte i.e.S. (Plan)'!C75)</f>
        <v>999999999999</v>
      </c>
      <c r="C96" s="381" t="str">
        <f>IF('Netzentgelte i.e.S. (Plan)'!D75="","",'Netzentgelte i.e.S. (Plan)'!D75)</f>
        <v/>
      </c>
      <c r="D96" s="49"/>
      <c r="E96" s="378"/>
      <c r="F96" s="46"/>
      <c r="G96" s="46"/>
      <c r="H96" s="49"/>
      <c r="I96" s="269"/>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row>
    <row r="97" spans="1:39" s="32" customFormat="1" x14ac:dyDescent="0.2">
      <c r="A97" s="263" t="str">
        <f>IF('Netzentgelte i.e.S. (Plan)'!A76="","",'Netzentgelte i.e.S. (Plan)'!A76)</f>
        <v/>
      </c>
      <c r="B97" s="382">
        <f>IF('Netzentgelte i.e.S. (Plan)'!C76="","",'Netzentgelte i.e.S. (Plan)'!C76)</f>
        <v>999999999999</v>
      </c>
      <c r="C97" s="381" t="str">
        <f>IF('Netzentgelte i.e.S. (Plan)'!D76="","",'Netzentgelte i.e.S. (Plan)'!D76)</f>
        <v/>
      </c>
      <c r="D97" s="49"/>
      <c r="E97" s="378"/>
      <c r="F97" s="46"/>
      <c r="G97" s="46"/>
      <c r="H97" s="49"/>
      <c r="I97" s="269"/>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row>
    <row r="98" spans="1:39" s="32" customFormat="1" x14ac:dyDescent="0.2">
      <c r="A98" s="263" t="str">
        <f>IF('Netzentgelte i.e.S. (Plan)'!A77="","",'Netzentgelte i.e.S. (Plan)'!A77)</f>
        <v/>
      </c>
      <c r="B98" s="382">
        <f>IF('Netzentgelte i.e.S. (Plan)'!C77="","",'Netzentgelte i.e.S. (Plan)'!C77)</f>
        <v>999999999999</v>
      </c>
      <c r="C98" s="381" t="str">
        <f>IF('Netzentgelte i.e.S. (Plan)'!D77="","",'Netzentgelte i.e.S. (Plan)'!D77)</f>
        <v/>
      </c>
      <c r="D98" s="49"/>
      <c r="E98" s="378"/>
      <c r="F98" s="46"/>
      <c r="G98" s="46"/>
      <c r="H98" s="49"/>
      <c r="I98" s="269"/>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row>
    <row r="99" spans="1:39" s="32" customFormat="1" x14ac:dyDescent="0.2">
      <c r="A99" s="264" t="str">
        <f>IF('Netzentgelte i.e.S. (Plan)'!A78="","",'Netzentgelte i.e.S. (Plan)'!A78)</f>
        <v>Zeile einfügbar (allerdings sind in diesem Fall die Formeln zu Berechnung der Erlöse aus Leistung unter Ziffer 1.5. anzupassen)</v>
      </c>
      <c r="B99" s="382">
        <f>IF('Netzentgelte i.e.S. (Plan)'!C78="","",'Netzentgelte i.e.S. (Plan)'!C78)</f>
        <v>999999999999</v>
      </c>
      <c r="C99" s="381" t="str">
        <f>IF('Netzentgelte i.e.S. (Plan)'!D78="","",'Netzentgelte i.e.S. (Plan)'!D78)</f>
        <v/>
      </c>
      <c r="D99" s="49"/>
      <c r="E99" s="378"/>
      <c r="F99" s="46"/>
      <c r="G99" s="46"/>
      <c r="H99" s="49"/>
      <c r="I99" s="269"/>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row>
    <row r="100" spans="1:39" s="32" customFormat="1" ht="15.75" x14ac:dyDescent="0.2">
      <c r="A100" s="10"/>
      <c r="B100" s="30"/>
      <c r="C100" s="30"/>
      <c r="D100" s="30"/>
      <c r="E100" s="30"/>
      <c r="F100" s="30"/>
      <c r="G100" s="30"/>
      <c r="H100" s="33"/>
      <c r="I100" s="269"/>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row>
    <row r="101" spans="1:39" s="65" customFormat="1" ht="15.75" x14ac:dyDescent="0.25">
      <c r="A101" s="62" t="s">
        <v>67</v>
      </c>
      <c r="B101" s="63" t="s">
        <v>67</v>
      </c>
      <c r="C101" s="63" t="s">
        <v>68</v>
      </c>
      <c r="D101" s="63" t="s">
        <v>68</v>
      </c>
      <c r="E101" s="36" t="s">
        <v>69</v>
      </c>
      <c r="F101" s="37"/>
      <c r="G101" s="37"/>
      <c r="H101" s="36" t="s">
        <v>69</v>
      </c>
      <c r="I101" s="270"/>
    </row>
    <row r="102" spans="1:39" s="65" customFormat="1" ht="15.75" x14ac:dyDescent="0.25">
      <c r="A102" s="66"/>
      <c r="B102" s="67" t="s">
        <v>70</v>
      </c>
      <c r="C102" s="67"/>
      <c r="D102" s="67" t="s">
        <v>70</v>
      </c>
      <c r="E102" s="67" t="s">
        <v>71</v>
      </c>
      <c r="F102" s="64"/>
      <c r="G102" s="64"/>
      <c r="H102" s="67" t="s">
        <v>72</v>
      </c>
      <c r="I102" s="270"/>
    </row>
    <row r="103" spans="1:39" s="65" customFormat="1" ht="15.75" x14ac:dyDescent="0.25">
      <c r="A103" s="68" t="s">
        <v>17</v>
      </c>
      <c r="B103" s="69" t="s">
        <v>73</v>
      </c>
      <c r="C103" s="69"/>
      <c r="D103" s="69" t="s">
        <v>73</v>
      </c>
      <c r="E103" s="69" t="s">
        <v>18</v>
      </c>
      <c r="F103" s="64"/>
      <c r="G103" s="64"/>
      <c r="H103" s="69" t="s">
        <v>18</v>
      </c>
      <c r="I103" s="270"/>
    </row>
    <row r="104" spans="1:39" s="31" customFormat="1" x14ac:dyDescent="0.2">
      <c r="A104" s="265">
        <f>'Netzentgelte i.e.S. (Plan)'!A87</f>
        <v>0</v>
      </c>
      <c r="B104" s="266" t="str">
        <f>'Netzentgelte i.e.S. (Plan)'!B87</f>
        <v>bitte wählen</v>
      </c>
      <c r="C104" s="267">
        <f>'Netzentgelte i.e.S. (Plan)'!D87</f>
        <v>0</v>
      </c>
      <c r="D104" s="266" t="str">
        <f>'Netzentgelte i.e.S. (Plan)'!E87</f>
        <v>bitte wählen</v>
      </c>
      <c r="E104" s="48"/>
      <c r="F104" s="74"/>
      <c r="G104" s="74"/>
      <c r="H104" s="44"/>
      <c r="I104" s="269"/>
    </row>
    <row r="105" spans="1:39" s="65" customFormat="1" ht="15.75" x14ac:dyDescent="0.25">
      <c r="A105" s="63" t="s">
        <v>74</v>
      </c>
      <c r="B105" s="63" t="s">
        <v>74</v>
      </c>
      <c r="C105" s="63" t="s">
        <v>75</v>
      </c>
      <c r="D105" s="63" t="s">
        <v>75</v>
      </c>
      <c r="E105" s="75" t="s">
        <v>76</v>
      </c>
      <c r="F105" s="37"/>
      <c r="G105" s="37"/>
      <c r="H105" s="75" t="s">
        <v>77</v>
      </c>
    </row>
    <row r="106" spans="1:39" s="65" customFormat="1" ht="15.75" x14ac:dyDescent="0.25">
      <c r="A106" s="67"/>
      <c r="B106" s="67" t="s">
        <v>70</v>
      </c>
      <c r="C106" s="67"/>
      <c r="D106" s="67" t="s">
        <v>70</v>
      </c>
      <c r="E106" s="67" t="s">
        <v>71</v>
      </c>
      <c r="F106" s="64"/>
      <c r="G106" s="64"/>
      <c r="H106" s="67" t="s">
        <v>72</v>
      </c>
    </row>
    <row r="107" spans="1:39" s="65" customFormat="1" ht="15.75" x14ac:dyDescent="0.25">
      <c r="A107" s="69" t="s">
        <v>21</v>
      </c>
      <c r="B107" s="69" t="s">
        <v>73</v>
      </c>
      <c r="C107" s="69"/>
      <c r="D107" s="69" t="s">
        <v>73</v>
      </c>
      <c r="E107" s="69" t="s">
        <v>23</v>
      </c>
      <c r="F107" s="64"/>
      <c r="G107" s="64"/>
      <c r="H107" s="69" t="s">
        <v>23</v>
      </c>
    </row>
    <row r="108" spans="1:39" s="31" customFormat="1" x14ac:dyDescent="0.2">
      <c r="A108" s="268">
        <f>'Netzentgelte i.e.S. (Plan)'!A91</f>
        <v>0</v>
      </c>
      <c r="B108" s="266" t="str">
        <f>'Netzentgelte i.e.S. (Plan)'!B91</f>
        <v>bitte wählen</v>
      </c>
      <c r="C108" s="267">
        <f>'Netzentgelte i.e.S. (Plan)'!D91</f>
        <v>0</v>
      </c>
      <c r="D108" s="266" t="str">
        <f>'Netzentgelte i.e.S. (Plan)'!E91</f>
        <v>bitte wählen</v>
      </c>
      <c r="E108" s="48"/>
      <c r="F108" s="74"/>
      <c r="G108" s="74"/>
      <c r="H108" s="48"/>
    </row>
    <row r="109" spans="1:39" ht="15.75" x14ac:dyDescent="0.25">
      <c r="A109" s="165"/>
      <c r="B109" s="121"/>
      <c r="C109" s="166"/>
      <c r="D109" s="121"/>
      <c r="E109" s="156"/>
      <c r="F109" s="156"/>
      <c r="G109" s="156"/>
      <c r="H109" s="156"/>
      <c r="I109" s="156"/>
      <c r="J109" s="167"/>
      <c r="K109" s="150"/>
    </row>
    <row r="110" spans="1:39" s="32" customFormat="1" ht="15" customHeight="1" x14ac:dyDescent="0.2">
      <c r="A110" s="611" t="s">
        <v>56</v>
      </c>
      <c r="B110" s="611" t="s">
        <v>80</v>
      </c>
      <c r="C110" s="609" t="s">
        <v>13</v>
      </c>
      <c r="D110" s="609" t="s">
        <v>20</v>
      </c>
      <c r="E110" s="609" t="s">
        <v>29</v>
      </c>
      <c r="F110" s="609" t="s">
        <v>81</v>
      </c>
      <c r="G110" s="609" t="s">
        <v>82</v>
      </c>
      <c r="H110" s="609" t="s">
        <v>30</v>
      </c>
      <c r="I110" s="609" t="s">
        <v>83</v>
      </c>
      <c r="J110" s="609" t="s">
        <v>84</v>
      </c>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row>
    <row r="111" spans="1:39" s="32" customFormat="1" ht="15" customHeight="1" x14ac:dyDescent="0.2">
      <c r="A111" s="612"/>
      <c r="B111" s="612"/>
      <c r="C111" s="610"/>
      <c r="D111" s="610"/>
      <c r="E111" s="610"/>
      <c r="F111" s="610"/>
      <c r="G111" s="610"/>
      <c r="H111" s="610"/>
      <c r="I111" s="610"/>
      <c r="J111" s="610"/>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row>
    <row r="112" spans="1:39" s="32" customFormat="1" ht="15.75" x14ac:dyDescent="0.2">
      <c r="A112" s="41" t="s">
        <v>32</v>
      </c>
      <c r="B112" s="42" t="s">
        <v>32</v>
      </c>
      <c r="C112" s="248" t="s">
        <v>17</v>
      </c>
      <c r="D112" s="248" t="s">
        <v>21</v>
      </c>
      <c r="E112" s="42" t="s">
        <v>22</v>
      </c>
      <c r="F112" s="42" t="s">
        <v>22</v>
      </c>
      <c r="G112" s="42" t="s">
        <v>22</v>
      </c>
      <c r="H112" s="42" t="s">
        <v>22</v>
      </c>
      <c r="I112" s="42" t="s">
        <v>22</v>
      </c>
      <c r="J112" s="42" t="s">
        <v>22</v>
      </c>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row>
    <row r="113" spans="1:38" s="32" customFormat="1" x14ac:dyDescent="0.2">
      <c r="A113" s="235"/>
      <c r="B113" s="235"/>
      <c r="C113" s="322"/>
      <c r="D113" s="322"/>
      <c r="E113" s="308">
        <f>IF('Allgemeines+Zusammenfassung'!$B$13="Ja",F113,G113)</f>
        <v>0</v>
      </c>
      <c r="F113" s="308">
        <f>IF(C113=0,0,C113*($E$104+($H$104/(1+(C113/$A$104)^$C$104)))/100)</f>
        <v>0</v>
      </c>
      <c r="G113" s="308">
        <f>IF(C113&gt;=$B$75,(C113-$E$75)*$H$75/100+$D$75,IF(C113&gt;=$B$74,(C113-$E$74)*$H$74/100+$D$74,IF(C113&gt;=$B$73,(C113-$E$73)*$H$73/100+$D$73,IF(C113&gt;=$B$73,(C113-$E$73)*$H$73/100+$D$73,IF(C113&gt;=$B$72,(C113-$E$72)*$H$72/100+$D$72,IF(C113&gt;=$B$71,(C113-$E$71)*$H$71/100+$D$71,IF(C113&gt;=$B$70,(C113-$E$70)*$H$70/100+$D$70,IF(C113&gt;=$B$69,(C113-$E$69)*$H$69/100+$D$69,IF(C113&gt;=$B$68,(C113-$E$68)*$H$68/100+$D$68,IF(C113&gt;=$B$67,(C113-$E$67)*$H$67/100+$D$67,IF(C113&gt;=$B$66,(C113-$E$66)*$H$66/100+$D$66,IF(C113&gt;=$B$65,(C113-$E$65)*$H$65/100+$D$65,IF(C113&gt;=$B$64,(C113-$E$64)*$H$64/100+$D$64,IF(C113&gt;=$B$63,(C113-$E$62)*$H$62/100+$D$62,IF(C113&gt;=$B$61,(C113-$E$61)*$H$61/100+$D$61,IF(C113&gt;=$B$60,(C113-$E$60)*$H$60/100+$D$60,IF(C113&gt;=$B$59,(C113-$E$59)*$H$59/100+$D$59,IF(C113&gt;=$B$58,(C113-$E$58)*$H$58/100+$D$58,IF(C113&gt;=$B$57,(C113-$E$57)*$H$57/100+$D$57,IF(C113&gt;=$B$56,(C113-$E$56)*$H$56/100+$D$56,0))))))))))))))))))))</f>
        <v>0</v>
      </c>
      <c r="H113" s="308">
        <f>IF('Allgemeines+Zusammenfassung'!$B$13="Ja",I113,J113)</f>
        <v>0</v>
      </c>
      <c r="I113" s="308">
        <f>IF(D113=0,0,D113*($E$108+($H$108/(1+(D113/$A$108)^$C$108))))</f>
        <v>0</v>
      </c>
      <c r="J113" s="308">
        <f>IF(D113&gt;=$B$99,(D113-$E$99)*$H$99+$D$99,IF(D113&gt;=$B$98,(D113-$E$98)*$H$98+$D$98,IF(D113&gt;=$B$97,(D113-$E$97)*$H$97+$D$97,IF(D113&gt;=$B$96,(D113-$E$96)*$H$96+$D$96,IF(D113&gt;=$B$95,(D113-$E$95)*$H$95+$D$95,IF(D113&gt;=$B$94,(D113-$E$94)*$H$94+$D$94,IF(D113&gt;=$B$93,(D113-$E$93)*$H$93+$D$93,IF(D113&gt;=$B$92,(D113-$E$92)*$H$92+$D$92,IF(D113&gt;=$B$91,(D113-$E$91)*$H$91+$D$91,IF(D113&gt;=$B$90,(D113-$E$90)*$H$90+$D$90,IF(D113&gt;=$B$89,(D113-$E$89)*$H$89+$D$89,IF(D113&gt;=$B$88,(D113-$E$88)*$H$88+$D$88,IF(D113&gt;=$B$87,(D113-$E$87)*$H$87+$D$87,IF(D113&gt;=$B$86,(D113-$E$86)*$H$86+$D$86,IF(D113&gt;=$B$85,(D113-$E$85)*$H$85+$D$85,IF(D113&gt;=$B$84,(D113-$E$84)*$H$84+$D$84,IF(D113&gt;=$B$83,(D113-$E$83)*$H$83+$D$83,IF(D113&gt;=$B$82,(D113-$E$82)*$H$82+$D$82,IF(D113&gt;=$B$81,(D113-$E$81)*$H$81+$D$81,IF(D113&gt;=$B$80,(D113-$E$80)*$H$80+$D$80,0))))))))))))))))))))</f>
        <v>0</v>
      </c>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row>
    <row r="114" spans="1:38" s="32" customFormat="1" x14ac:dyDescent="0.2">
      <c r="A114" s="236"/>
      <c r="B114" s="236"/>
      <c r="C114" s="322"/>
      <c r="D114" s="374"/>
      <c r="E114" s="308">
        <f>IF('Allgemeines+Zusammenfassung'!$B$13="Ja",F114,G114)</f>
        <v>0</v>
      </c>
      <c r="F114" s="308">
        <f t="shared" ref="F114:F132" si="3">IF(C114=0,0,C114*($E$104+($H$104/(1+(C114/$A$104)^$C$104)))/100)</f>
        <v>0</v>
      </c>
      <c r="G114" s="308">
        <f t="shared" ref="G114:G132" si="4">IF(C114&gt;=$B$75,(C114-$E$75)*$H$75/100+$D$75,IF(C114&gt;=$B$74,(C114-$E$74)*$H$74/100+$D$74,IF(C114&gt;=$B$73,(C114-$E$73)*$H$73/100+$D$73,IF(C114&gt;=$B$73,(C114-$E$73)*$H$73/100+$D$73,IF(C114&gt;=$B$72,(C114-$E$72)*$H$72/100+$D$72,IF(C114&gt;=$B$71,(C114-$E$71)*$H$71/100+$D$71,IF(C114&gt;=$B$70,(C114-$E$70)*$H$70/100+$D$70,IF(C114&gt;=$B$69,(C114-$E$69)*$H$69/100+$D$69,IF(C114&gt;=$B$68,(C114-$E$68)*$H$68/100+$D$68,IF(C114&gt;=$B$67,(C114-$E$67)*$H$67/100+$D$67,IF(C114&gt;=$B$66,(C114-$E$66)*$H$66/100+$D$66,IF(C114&gt;=$B$65,(C114-$E$65)*$H$65/100+$D$65,IF(C114&gt;=$B$64,(C114-$E$64)*$H$64/100+$D$64,IF(C114&gt;=$B$63,(C114-$E$62)*$H$62/100+$D$62,IF(C114&gt;=$B$61,(C114-$E$61)*$H$61/100+$D$61,IF(C114&gt;=$B$60,(C114-$E$60)*$H$60/100+$D$60,IF(C114&gt;=$B$59,(C114-$E$59)*$H$59/100+$D$59,IF(C114&gt;=$B$58,(C114-$E$58)*$H$58/100+$D$58,IF(C114&gt;=$B$57,(C114-$E$57)*$H$57/100+$D$57,IF(C114&gt;=$B$56,(C114-$E$56)*$H$56/100+$D$56,0))))))))))))))))))))</f>
        <v>0</v>
      </c>
      <c r="H114" s="308">
        <f>IF('Allgemeines+Zusammenfassung'!$B$13="Ja",I114,J114)</f>
        <v>0</v>
      </c>
      <c r="I114" s="308">
        <f t="shared" ref="I114:I132" si="5">IF(D114=0,0,D114*($E$108+($H$108/(1+(D114/$A$108)^$C$108))))</f>
        <v>0</v>
      </c>
      <c r="J114" s="308">
        <f t="shared" ref="J114:J132" si="6">IF(D114&gt;=$B$99,(D114-$E$99)*$H$99+$D$99,IF(D114&gt;=$B$98,(D114-$E$98)*$H$98+$D$98,IF(D114&gt;=$B$97,(D114-$E$97)*$H$97+$D$97,IF(D114&gt;=$B$96,(D114-$E$96)*$H$96+$D$96,IF(D114&gt;=$B$95,(D114-$E$95)*$H$95+$D$95,IF(D114&gt;=$B$94,(D114-$E$94)*$H$94+$D$94,IF(D114&gt;=$B$93,(D114-$E$93)*$H$93+$D$93,IF(D114&gt;=$B$92,(D114-$E$92)*$H$92+$D$92,IF(D114&gt;=$B$91,(D114-$E$91)*$H$91+$D$91,IF(D114&gt;=$B$90,(D114-$E$90)*$H$90+$D$90,IF(D114&gt;=$B$89,(D114-$E$89)*$H$89+$D$89,IF(D114&gt;=$B$88,(D114-$E$88)*$H$88+$D$88,IF(D114&gt;=$B$87,(D114-$E$87)*$H$87+$D$87,IF(D114&gt;=$B$86,(D114-$E$86)*$H$86+$D$86,IF(D114&gt;=$B$85,(D114-$E$85)*$H$85+$D$85,IF(D114&gt;=$B$84,(D114-$E$84)*$H$84+$D$84,IF(D114&gt;=$B$83,(D114-$E$83)*$H$83+$D$83,IF(D114&gt;=$B$82,(D114-$E$82)*$H$82+$D$82,IF(D114&gt;=$B$81,(D114-$E$81)*$H$81+$D$81,IF(D114&gt;=$B$80,(D114-$E$80)*$H$80+$D$80,0))))))))))))))))))))</f>
        <v>0</v>
      </c>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row>
    <row r="115" spans="1:38" s="32" customFormat="1" x14ac:dyDescent="0.2">
      <c r="A115" s="236"/>
      <c r="B115" s="236"/>
      <c r="C115" s="322"/>
      <c r="D115" s="322"/>
      <c r="E115" s="308">
        <f>IF('Allgemeines+Zusammenfassung'!$B$13="Ja",F115,G115)</f>
        <v>0</v>
      </c>
      <c r="F115" s="308">
        <f t="shared" si="3"/>
        <v>0</v>
      </c>
      <c r="G115" s="308">
        <f t="shared" si="4"/>
        <v>0</v>
      </c>
      <c r="H115" s="308">
        <f>IF('Allgemeines+Zusammenfassung'!$B$13="Ja",I115,J115)</f>
        <v>0</v>
      </c>
      <c r="I115" s="308">
        <f t="shared" si="5"/>
        <v>0</v>
      </c>
      <c r="J115" s="308">
        <f t="shared" si="6"/>
        <v>0</v>
      </c>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row>
    <row r="116" spans="1:38" s="32" customFormat="1" x14ac:dyDescent="0.2">
      <c r="A116" s="236"/>
      <c r="B116" s="236"/>
      <c r="C116" s="322"/>
      <c r="D116" s="322"/>
      <c r="E116" s="308">
        <f>IF('Allgemeines+Zusammenfassung'!$B$13="Ja",F116,G116)</f>
        <v>0</v>
      </c>
      <c r="F116" s="308">
        <f t="shared" si="3"/>
        <v>0</v>
      </c>
      <c r="G116" s="308">
        <f t="shared" si="4"/>
        <v>0</v>
      </c>
      <c r="H116" s="308">
        <f>IF('Allgemeines+Zusammenfassung'!$B$13="Ja",I116,J116)</f>
        <v>0</v>
      </c>
      <c r="I116" s="308">
        <f t="shared" si="5"/>
        <v>0</v>
      </c>
      <c r="J116" s="308">
        <f t="shared" si="6"/>
        <v>0</v>
      </c>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row>
    <row r="117" spans="1:38" s="32" customFormat="1" x14ac:dyDescent="0.2">
      <c r="A117" s="236"/>
      <c r="B117" s="236"/>
      <c r="C117" s="322"/>
      <c r="D117" s="322"/>
      <c r="E117" s="308">
        <f>IF('Allgemeines+Zusammenfassung'!$B$13="Ja",F117,G117)</f>
        <v>0</v>
      </c>
      <c r="F117" s="308">
        <f t="shared" si="3"/>
        <v>0</v>
      </c>
      <c r="G117" s="308">
        <f t="shared" si="4"/>
        <v>0</v>
      </c>
      <c r="H117" s="308">
        <f>IF('Allgemeines+Zusammenfassung'!$B$13="Ja",I117,J117)</f>
        <v>0</v>
      </c>
      <c r="I117" s="308">
        <f t="shared" si="5"/>
        <v>0</v>
      </c>
      <c r="J117" s="308">
        <f t="shared" si="6"/>
        <v>0</v>
      </c>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row>
    <row r="118" spans="1:38" s="32" customFormat="1" x14ac:dyDescent="0.2">
      <c r="A118" s="236"/>
      <c r="B118" s="236"/>
      <c r="C118" s="322"/>
      <c r="D118" s="322"/>
      <c r="E118" s="308">
        <f>IF('Allgemeines+Zusammenfassung'!$B$13="Ja",F118,G118)</f>
        <v>0</v>
      </c>
      <c r="F118" s="308">
        <f t="shared" si="3"/>
        <v>0</v>
      </c>
      <c r="G118" s="308">
        <f t="shared" si="4"/>
        <v>0</v>
      </c>
      <c r="H118" s="308">
        <f>IF('Allgemeines+Zusammenfassung'!$B$13="Ja",I118,J118)</f>
        <v>0</v>
      </c>
      <c r="I118" s="308">
        <f t="shared" si="5"/>
        <v>0</v>
      </c>
      <c r="J118" s="308">
        <f t="shared" si="6"/>
        <v>0</v>
      </c>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row>
    <row r="119" spans="1:38" s="32" customFormat="1" x14ac:dyDescent="0.2">
      <c r="A119" s="236"/>
      <c r="B119" s="236"/>
      <c r="C119" s="322"/>
      <c r="D119" s="322"/>
      <c r="E119" s="308">
        <f>IF('Allgemeines+Zusammenfassung'!$B$13="Ja",F119,G119)</f>
        <v>0</v>
      </c>
      <c r="F119" s="308">
        <f t="shared" si="3"/>
        <v>0</v>
      </c>
      <c r="G119" s="308">
        <f t="shared" si="4"/>
        <v>0</v>
      </c>
      <c r="H119" s="308">
        <f>IF('Allgemeines+Zusammenfassung'!$B$13="Ja",I119,J119)</f>
        <v>0</v>
      </c>
      <c r="I119" s="308">
        <f t="shared" si="5"/>
        <v>0</v>
      </c>
      <c r="J119" s="308">
        <f t="shared" si="6"/>
        <v>0</v>
      </c>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row>
    <row r="120" spans="1:38" s="32" customFormat="1" x14ac:dyDescent="0.2">
      <c r="A120" s="235"/>
      <c r="B120" s="235"/>
      <c r="C120" s="322"/>
      <c r="D120" s="322"/>
      <c r="E120" s="308">
        <f>IF('Allgemeines+Zusammenfassung'!$B$13="Ja",F120,G120)</f>
        <v>0</v>
      </c>
      <c r="F120" s="308">
        <f t="shared" si="3"/>
        <v>0</v>
      </c>
      <c r="G120" s="308">
        <f t="shared" si="4"/>
        <v>0</v>
      </c>
      <c r="H120" s="308">
        <f>IF('Allgemeines+Zusammenfassung'!$B$13="Ja",I120,J120)</f>
        <v>0</v>
      </c>
      <c r="I120" s="308">
        <f t="shared" si="5"/>
        <v>0</v>
      </c>
      <c r="J120" s="308">
        <f t="shared" si="6"/>
        <v>0</v>
      </c>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row>
    <row r="121" spans="1:38" s="32" customFormat="1" x14ac:dyDescent="0.2">
      <c r="A121" s="236"/>
      <c r="B121" s="236"/>
      <c r="C121" s="322"/>
      <c r="D121" s="374"/>
      <c r="E121" s="308">
        <f>IF('Allgemeines+Zusammenfassung'!$B$13="Ja",F121,G121)</f>
        <v>0</v>
      </c>
      <c r="F121" s="308">
        <f t="shared" si="3"/>
        <v>0</v>
      </c>
      <c r="G121" s="308">
        <f t="shared" si="4"/>
        <v>0</v>
      </c>
      <c r="H121" s="308">
        <f>IF('Allgemeines+Zusammenfassung'!$B$13="Ja",I121,J121)</f>
        <v>0</v>
      </c>
      <c r="I121" s="308">
        <f t="shared" si="5"/>
        <v>0</v>
      </c>
      <c r="J121" s="308">
        <f t="shared" si="6"/>
        <v>0</v>
      </c>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row>
    <row r="122" spans="1:38" s="32" customFormat="1" x14ac:dyDescent="0.2">
      <c r="A122" s="236"/>
      <c r="B122" s="236"/>
      <c r="C122" s="322"/>
      <c r="D122" s="322"/>
      <c r="E122" s="308">
        <f>IF('Allgemeines+Zusammenfassung'!$B$13="Ja",F122,G122)</f>
        <v>0</v>
      </c>
      <c r="F122" s="308">
        <f t="shared" si="3"/>
        <v>0</v>
      </c>
      <c r="G122" s="308">
        <f t="shared" si="4"/>
        <v>0</v>
      </c>
      <c r="H122" s="308">
        <f>IF('Allgemeines+Zusammenfassung'!$B$13="Ja",I122,J122)</f>
        <v>0</v>
      </c>
      <c r="I122" s="308">
        <f t="shared" si="5"/>
        <v>0</v>
      </c>
      <c r="J122" s="308">
        <f t="shared" si="6"/>
        <v>0</v>
      </c>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row>
    <row r="123" spans="1:38" s="32" customFormat="1" x14ac:dyDescent="0.2">
      <c r="A123" s="236"/>
      <c r="B123" s="236"/>
      <c r="C123" s="322"/>
      <c r="D123" s="322"/>
      <c r="E123" s="308">
        <f>IF('Allgemeines+Zusammenfassung'!$B$13="Ja",F123,G123)</f>
        <v>0</v>
      </c>
      <c r="F123" s="308">
        <f t="shared" si="3"/>
        <v>0</v>
      </c>
      <c r="G123" s="308">
        <f t="shared" si="4"/>
        <v>0</v>
      </c>
      <c r="H123" s="308">
        <f>IF('Allgemeines+Zusammenfassung'!$B$13="Ja",I123,J123)</f>
        <v>0</v>
      </c>
      <c r="I123" s="308">
        <f t="shared" si="5"/>
        <v>0</v>
      </c>
      <c r="J123" s="308">
        <f t="shared" si="6"/>
        <v>0</v>
      </c>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row>
    <row r="124" spans="1:38" s="32" customFormat="1" x14ac:dyDescent="0.2">
      <c r="A124" s="236"/>
      <c r="B124" s="236"/>
      <c r="C124" s="322"/>
      <c r="D124" s="322"/>
      <c r="E124" s="308">
        <f>IF('Allgemeines+Zusammenfassung'!$B$13="Ja",F124,G124)</f>
        <v>0</v>
      </c>
      <c r="F124" s="308">
        <f t="shared" si="3"/>
        <v>0</v>
      </c>
      <c r="G124" s="308">
        <f t="shared" si="4"/>
        <v>0</v>
      </c>
      <c r="H124" s="308">
        <f>IF('Allgemeines+Zusammenfassung'!$B$13="Ja",I124,J124)</f>
        <v>0</v>
      </c>
      <c r="I124" s="308">
        <f t="shared" si="5"/>
        <v>0</v>
      </c>
      <c r="J124" s="308">
        <f t="shared" si="6"/>
        <v>0</v>
      </c>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row>
    <row r="125" spans="1:38" s="32" customFormat="1" x14ac:dyDescent="0.2">
      <c r="A125" s="236"/>
      <c r="B125" s="236"/>
      <c r="C125" s="322"/>
      <c r="D125" s="322"/>
      <c r="E125" s="308">
        <f>IF('Allgemeines+Zusammenfassung'!$B$13="Ja",F125,G125)</f>
        <v>0</v>
      </c>
      <c r="F125" s="308">
        <f t="shared" si="3"/>
        <v>0</v>
      </c>
      <c r="G125" s="308">
        <f t="shared" si="4"/>
        <v>0</v>
      </c>
      <c r="H125" s="308">
        <f>IF('Allgemeines+Zusammenfassung'!$B$13="Ja",I125,J125)</f>
        <v>0</v>
      </c>
      <c r="I125" s="308">
        <f t="shared" si="5"/>
        <v>0</v>
      </c>
      <c r="J125" s="308">
        <f t="shared" si="6"/>
        <v>0</v>
      </c>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row>
    <row r="126" spans="1:38" s="32" customFormat="1" x14ac:dyDescent="0.2">
      <c r="A126" s="235"/>
      <c r="B126" s="235"/>
      <c r="C126" s="322"/>
      <c r="D126" s="322"/>
      <c r="E126" s="308">
        <f>IF('Allgemeines+Zusammenfassung'!$B$13="Ja",F126,G126)</f>
        <v>0</v>
      </c>
      <c r="F126" s="308">
        <f t="shared" si="3"/>
        <v>0</v>
      </c>
      <c r="G126" s="308">
        <f t="shared" si="4"/>
        <v>0</v>
      </c>
      <c r="H126" s="308">
        <f>IF('Allgemeines+Zusammenfassung'!$B$13="Ja",I126,J126)</f>
        <v>0</v>
      </c>
      <c r="I126" s="308">
        <f t="shared" si="5"/>
        <v>0</v>
      </c>
      <c r="J126" s="308">
        <f t="shared" si="6"/>
        <v>0</v>
      </c>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row>
    <row r="127" spans="1:38" s="32" customFormat="1" x14ac:dyDescent="0.2">
      <c r="A127" s="236"/>
      <c r="B127" s="236"/>
      <c r="C127" s="322"/>
      <c r="D127" s="374"/>
      <c r="E127" s="308">
        <f>IF('Allgemeines+Zusammenfassung'!$B$13="Ja",F127,G127)</f>
        <v>0</v>
      </c>
      <c r="F127" s="308">
        <f t="shared" si="3"/>
        <v>0</v>
      </c>
      <c r="G127" s="308">
        <f t="shared" si="4"/>
        <v>0</v>
      </c>
      <c r="H127" s="308">
        <f>IF('Allgemeines+Zusammenfassung'!$B$13="Ja",I127,J127)</f>
        <v>0</v>
      </c>
      <c r="I127" s="308">
        <f t="shared" si="5"/>
        <v>0</v>
      </c>
      <c r="J127" s="308">
        <f t="shared" si="6"/>
        <v>0</v>
      </c>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row>
    <row r="128" spans="1:38" s="32" customFormat="1" x14ac:dyDescent="0.2">
      <c r="A128" s="236"/>
      <c r="B128" s="236"/>
      <c r="C128" s="322"/>
      <c r="D128" s="322"/>
      <c r="E128" s="308">
        <f>IF('Allgemeines+Zusammenfassung'!$B$13="Ja",F128,G128)</f>
        <v>0</v>
      </c>
      <c r="F128" s="308">
        <f t="shared" si="3"/>
        <v>0</v>
      </c>
      <c r="G128" s="308">
        <f t="shared" si="4"/>
        <v>0</v>
      </c>
      <c r="H128" s="308">
        <f>IF('Allgemeines+Zusammenfassung'!$B$13="Ja",I128,J128)</f>
        <v>0</v>
      </c>
      <c r="I128" s="308">
        <f t="shared" si="5"/>
        <v>0</v>
      </c>
      <c r="J128" s="308">
        <f t="shared" si="6"/>
        <v>0</v>
      </c>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row>
    <row r="129" spans="1:47" s="32" customFormat="1" x14ac:dyDescent="0.2">
      <c r="A129" s="236"/>
      <c r="B129" s="236"/>
      <c r="C129" s="322"/>
      <c r="D129" s="322"/>
      <c r="E129" s="308">
        <f>IF('Allgemeines+Zusammenfassung'!$B$13="Ja",F129,G129)</f>
        <v>0</v>
      </c>
      <c r="F129" s="308">
        <f t="shared" si="3"/>
        <v>0</v>
      </c>
      <c r="G129" s="308">
        <f t="shared" si="4"/>
        <v>0</v>
      </c>
      <c r="H129" s="308">
        <f>IF('Allgemeines+Zusammenfassung'!$B$13="Ja",I129,J129)</f>
        <v>0</v>
      </c>
      <c r="I129" s="308">
        <f t="shared" si="5"/>
        <v>0</v>
      </c>
      <c r="J129" s="308">
        <f t="shared" si="6"/>
        <v>0</v>
      </c>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row>
    <row r="130" spans="1:47" s="32" customFormat="1" x14ac:dyDescent="0.2">
      <c r="A130" s="236"/>
      <c r="B130" s="236"/>
      <c r="C130" s="322"/>
      <c r="D130" s="322"/>
      <c r="E130" s="308">
        <f>IF('Allgemeines+Zusammenfassung'!$B$13="Ja",F130,G130)</f>
        <v>0</v>
      </c>
      <c r="F130" s="308">
        <f t="shared" si="3"/>
        <v>0</v>
      </c>
      <c r="G130" s="308">
        <f t="shared" si="4"/>
        <v>0</v>
      </c>
      <c r="H130" s="308">
        <f>IF('Allgemeines+Zusammenfassung'!$B$13="Ja",I130,J130)</f>
        <v>0</v>
      </c>
      <c r="I130" s="308">
        <f t="shared" si="5"/>
        <v>0</v>
      </c>
      <c r="J130" s="308">
        <f t="shared" si="6"/>
        <v>0</v>
      </c>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row>
    <row r="131" spans="1:47" s="32" customFormat="1" x14ac:dyDescent="0.2">
      <c r="A131" s="236"/>
      <c r="B131" s="236"/>
      <c r="C131" s="322"/>
      <c r="D131" s="322"/>
      <c r="E131" s="308">
        <f>IF('Allgemeines+Zusammenfassung'!$B$13="Ja",F131,G131)</f>
        <v>0</v>
      </c>
      <c r="F131" s="308">
        <f t="shared" si="3"/>
        <v>0</v>
      </c>
      <c r="G131" s="308">
        <f t="shared" si="4"/>
        <v>0</v>
      </c>
      <c r="H131" s="308">
        <f>IF('Allgemeines+Zusammenfassung'!$B$13="Ja",I131,J131)</f>
        <v>0</v>
      </c>
      <c r="I131" s="308">
        <f t="shared" si="5"/>
        <v>0</v>
      </c>
      <c r="J131" s="308">
        <f t="shared" si="6"/>
        <v>0</v>
      </c>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row>
    <row r="132" spans="1:47" s="32" customFormat="1" x14ac:dyDescent="0.2">
      <c r="A132" s="236" t="s">
        <v>19</v>
      </c>
      <c r="B132" s="236"/>
      <c r="C132" s="322"/>
      <c r="D132" s="375"/>
      <c r="E132" s="308">
        <f>IF('Allgemeines+Zusammenfassung'!$B$13="Ja",F132,G132)</f>
        <v>0</v>
      </c>
      <c r="F132" s="308">
        <f t="shared" si="3"/>
        <v>0</v>
      </c>
      <c r="G132" s="308">
        <f t="shared" si="4"/>
        <v>0</v>
      </c>
      <c r="H132" s="308">
        <f>IF('Allgemeines+Zusammenfassung'!$B$13="Ja",I132,J132)</f>
        <v>0</v>
      </c>
      <c r="I132" s="308">
        <f t="shared" si="5"/>
        <v>0</v>
      </c>
      <c r="J132" s="308">
        <f t="shared" si="6"/>
        <v>0</v>
      </c>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row>
    <row r="133" spans="1:47" s="87" customFormat="1" ht="15.75" x14ac:dyDescent="0.25">
      <c r="A133" s="93" t="s">
        <v>27</v>
      </c>
      <c r="B133" s="85"/>
      <c r="C133" s="327">
        <f t="shared" ref="C133:D133" si="7">SUM(C113:C132)</f>
        <v>0</v>
      </c>
      <c r="D133" s="327">
        <f t="shared" si="7"/>
        <v>0</v>
      </c>
      <c r="E133" s="327">
        <f>SUM(E113:E132)</f>
        <v>0</v>
      </c>
      <c r="F133" s="327">
        <f t="shared" ref="F133:J133" si="8">SUM(F113:F132)</f>
        <v>0</v>
      </c>
      <c r="G133" s="327">
        <f t="shared" si="8"/>
        <v>0</v>
      </c>
      <c r="H133" s="327">
        <f t="shared" si="8"/>
        <v>0</v>
      </c>
      <c r="I133" s="327">
        <f t="shared" si="8"/>
        <v>0</v>
      </c>
      <c r="J133" s="327">
        <f t="shared" si="8"/>
        <v>0</v>
      </c>
    </row>
    <row r="134" spans="1:47" s="88" customFormat="1" ht="15.75" x14ac:dyDescent="0.25">
      <c r="A134" s="94" t="s">
        <v>28</v>
      </c>
      <c r="B134" s="95"/>
      <c r="C134" s="356"/>
      <c r="D134" s="356"/>
      <c r="E134" s="357"/>
      <c r="F134" s="357"/>
      <c r="G134" s="357"/>
      <c r="H134" s="367">
        <f>E133+H133</f>
        <v>0</v>
      </c>
      <c r="I134" s="368"/>
      <c r="J134" s="368"/>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row>
    <row r="135" spans="1:47" x14ac:dyDescent="0.2">
      <c r="A135" s="156"/>
      <c r="B135" s="156"/>
      <c r="C135" s="156"/>
      <c r="D135" s="156"/>
      <c r="E135" s="156"/>
      <c r="F135" s="156"/>
      <c r="G135" s="156"/>
      <c r="H135" s="156"/>
      <c r="I135" s="156"/>
      <c r="K135" s="150"/>
      <c r="AU135" s="151"/>
    </row>
    <row r="136" spans="1:47" x14ac:dyDescent="0.2">
      <c r="A136" s="156"/>
      <c r="B136" s="156"/>
      <c r="C136" s="156"/>
      <c r="D136" s="156"/>
      <c r="E136" s="156"/>
      <c r="F136" s="156"/>
      <c r="G136" s="156"/>
      <c r="H136" s="156"/>
      <c r="I136" s="156"/>
      <c r="J136" s="369"/>
      <c r="K136" s="150"/>
      <c r="AU136" s="151"/>
    </row>
    <row r="137" spans="1:47" s="150" customFormat="1" ht="15.75" x14ac:dyDescent="0.2">
      <c r="A137" s="10" t="s">
        <v>99</v>
      </c>
      <c r="B137" s="156"/>
    </row>
    <row r="138" spans="1:47" s="150" customFormat="1" ht="15.75" x14ac:dyDescent="0.2">
      <c r="A138" s="10"/>
      <c r="B138" s="156"/>
    </row>
    <row r="139" spans="1:47" s="150" customFormat="1" ht="15.75" x14ac:dyDescent="0.2">
      <c r="A139" s="149" t="s">
        <v>46</v>
      </c>
      <c r="B139" s="149" t="s">
        <v>41</v>
      </c>
    </row>
    <row r="140" spans="1:47" s="150" customFormat="1" ht="15.75" x14ac:dyDescent="0.2">
      <c r="A140" s="152" t="s">
        <v>32</v>
      </c>
      <c r="B140" s="152" t="s">
        <v>22</v>
      </c>
    </row>
    <row r="141" spans="1:47" s="150" customFormat="1" x14ac:dyDescent="0.2">
      <c r="A141" s="153"/>
      <c r="B141" s="323"/>
    </row>
    <row r="142" spans="1:47" s="150" customFormat="1" x14ac:dyDescent="0.2">
      <c r="A142" s="153"/>
      <c r="B142" s="323"/>
    </row>
    <row r="143" spans="1:47" s="150" customFormat="1" x14ac:dyDescent="0.2">
      <c r="A143" s="153"/>
      <c r="B143" s="323"/>
    </row>
    <row r="144" spans="1:47" s="150" customFormat="1" x14ac:dyDescent="0.2">
      <c r="A144" s="168" t="s">
        <v>47</v>
      </c>
      <c r="B144" s="324"/>
    </row>
    <row r="145" spans="1:2" s="150" customFormat="1" ht="15.75" x14ac:dyDescent="0.25">
      <c r="A145" s="169" t="s">
        <v>48</v>
      </c>
      <c r="B145" s="325">
        <f>SUM(B141:B144)</f>
        <v>0</v>
      </c>
    </row>
    <row r="146" spans="1:2" s="150" customFormat="1" x14ac:dyDescent="0.2"/>
    <row r="147" spans="1:2" s="150" customFormat="1" x14ac:dyDescent="0.2"/>
    <row r="148" spans="1:2" s="150" customFormat="1" x14ac:dyDescent="0.2"/>
    <row r="149" spans="1:2" s="150" customFormat="1" x14ac:dyDescent="0.2"/>
    <row r="150" spans="1:2" s="150" customFormat="1" x14ac:dyDescent="0.2"/>
    <row r="151" spans="1:2" s="150" customFormat="1" x14ac:dyDescent="0.2"/>
    <row r="152" spans="1:2" s="150" customFormat="1" x14ac:dyDescent="0.2"/>
    <row r="153" spans="1:2" s="150" customFormat="1" x14ac:dyDescent="0.2"/>
    <row r="154" spans="1:2" s="150" customFormat="1" x14ac:dyDescent="0.2"/>
    <row r="155" spans="1:2" s="150" customFormat="1" x14ac:dyDescent="0.2"/>
    <row r="156" spans="1:2" s="150" customFormat="1" x14ac:dyDescent="0.2"/>
    <row r="157" spans="1:2" s="150" customFormat="1" x14ac:dyDescent="0.2"/>
    <row r="158" spans="1:2" s="150" customFormat="1" x14ac:dyDescent="0.2"/>
    <row r="159" spans="1:2" s="150" customFormat="1" x14ac:dyDescent="0.2"/>
    <row r="160" spans="1:2" s="150" customFormat="1" x14ac:dyDescent="0.2"/>
    <row r="161" s="150" customFormat="1" x14ac:dyDescent="0.2"/>
    <row r="162" s="150" customFormat="1" x14ac:dyDescent="0.2"/>
    <row r="163" s="150" customFormat="1" x14ac:dyDescent="0.2"/>
    <row r="164" s="150" customFormat="1" x14ac:dyDescent="0.2"/>
    <row r="165" s="150" customFormat="1" x14ac:dyDescent="0.2"/>
    <row r="166" s="150" customFormat="1" x14ac:dyDescent="0.2"/>
    <row r="167" s="150" customFormat="1" x14ac:dyDescent="0.2"/>
    <row r="168" s="150" customFormat="1" x14ac:dyDescent="0.2"/>
    <row r="169" s="150" customFormat="1" x14ac:dyDescent="0.2"/>
    <row r="170" s="150" customFormat="1" x14ac:dyDescent="0.2"/>
    <row r="171" s="150" customFormat="1" x14ac:dyDescent="0.2"/>
    <row r="172" s="150" customFormat="1" x14ac:dyDescent="0.2"/>
    <row r="173" s="150" customFormat="1" x14ac:dyDescent="0.2"/>
    <row r="174" s="150" customFormat="1" x14ac:dyDescent="0.2"/>
    <row r="175" s="150" customFormat="1" x14ac:dyDescent="0.2"/>
    <row r="176" s="150" customFormat="1" x14ac:dyDescent="0.2"/>
    <row r="177" s="150" customFormat="1" x14ac:dyDescent="0.2"/>
    <row r="178" s="150" customFormat="1" x14ac:dyDescent="0.2"/>
    <row r="179" s="150" customFormat="1" x14ac:dyDescent="0.2"/>
    <row r="180" s="150" customFormat="1" x14ac:dyDescent="0.2"/>
    <row r="181" s="150" customFormat="1" x14ac:dyDescent="0.2"/>
    <row r="182" s="150" customFormat="1" x14ac:dyDescent="0.2"/>
    <row r="183" s="150" customFormat="1" x14ac:dyDescent="0.2"/>
    <row r="184" s="150" customFormat="1" x14ac:dyDescent="0.2"/>
    <row r="185" s="150" customFormat="1" x14ac:dyDescent="0.2"/>
    <row r="186" s="150" customFormat="1" x14ac:dyDescent="0.2"/>
    <row r="187" s="150" customFormat="1" x14ac:dyDescent="0.2"/>
    <row r="188" s="150" customFormat="1" x14ac:dyDescent="0.2"/>
    <row r="189" s="150" customFormat="1" x14ac:dyDescent="0.2"/>
    <row r="190" s="150" customFormat="1" x14ac:dyDescent="0.2"/>
    <row r="191" s="150" customFormat="1" x14ac:dyDescent="0.2"/>
    <row r="192" s="150" customFormat="1" x14ac:dyDescent="0.2"/>
    <row r="193" s="150" customFormat="1" x14ac:dyDescent="0.2"/>
    <row r="194" s="150" customFormat="1" x14ac:dyDescent="0.2"/>
    <row r="195" s="150" customFormat="1" x14ac:dyDescent="0.2"/>
    <row r="196" s="150" customFormat="1" x14ac:dyDescent="0.2"/>
    <row r="197" s="150" customFormat="1" x14ac:dyDescent="0.2"/>
    <row r="198" s="150" customFormat="1" x14ac:dyDescent="0.2"/>
    <row r="199" s="150" customFormat="1" x14ac:dyDescent="0.2"/>
    <row r="200" s="150" customFormat="1" x14ac:dyDescent="0.2"/>
    <row r="201" s="150" customFormat="1" x14ac:dyDescent="0.2"/>
    <row r="202" s="150" customFormat="1" x14ac:dyDescent="0.2"/>
    <row r="203" s="150" customFormat="1" x14ac:dyDescent="0.2"/>
    <row r="204" s="150" customFormat="1" x14ac:dyDescent="0.2"/>
    <row r="205" s="150" customFormat="1" x14ac:dyDescent="0.2"/>
    <row r="206" s="150" customFormat="1" x14ac:dyDescent="0.2"/>
    <row r="207" s="150" customFormat="1" x14ac:dyDescent="0.2"/>
    <row r="208" s="150" customFormat="1" x14ac:dyDescent="0.2"/>
    <row r="209" s="150" customFormat="1" x14ac:dyDescent="0.2"/>
    <row r="210" s="150" customFormat="1" x14ac:dyDescent="0.2"/>
    <row r="211" s="150" customFormat="1" x14ac:dyDescent="0.2"/>
    <row r="212" s="150" customFormat="1" x14ac:dyDescent="0.2"/>
    <row r="213" s="150" customFormat="1" x14ac:dyDescent="0.2"/>
    <row r="214" s="150" customFormat="1" x14ac:dyDescent="0.2"/>
    <row r="215" s="150" customFormat="1" x14ac:dyDescent="0.2"/>
    <row r="216" s="150" customFormat="1" x14ac:dyDescent="0.2"/>
    <row r="217" s="150" customFormat="1" x14ac:dyDescent="0.2"/>
    <row r="218" s="150" customFormat="1" x14ac:dyDescent="0.2"/>
    <row r="219" s="150" customFormat="1" x14ac:dyDescent="0.2"/>
    <row r="220" s="150" customFormat="1" x14ac:dyDescent="0.2"/>
    <row r="221" s="150" customFormat="1" x14ac:dyDescent="0.2"/>
    <row r="222" s="150" customFormat="1" x14ac:dyDescent="0.2"/>
    <row r="223" s="150" customFormat="1" x14ac:dyDescent="0.2"/>
    <row r="224" s="150" customFormat="1" x14ac:dyDescent="0.2"/>
    <row r="225" s="150" customFormat="1" x14ac:dyDescent="0.2"/>
    <row r="226" s="150" customFormat="1" x14ac:dyDescent="0.2"/>
    <row r="227" s="150" customFormat="1" x14ac:dyDescent="0.2"/>
    <row r="228" s="150" customFormat="1" x14ac:dyDescent="0.2"/>
    <row r="229" s="150" customFormat="1" x14ac:dyDescent="0.2"/>
    <row r="230" s="150" customFormat="1" x14ac:dyDescent="0.2"/>
    <row r="231" s="150" customFormat="1" x14ac:dyDescent="0.2"/>
    <row r="232" s="150" customFormat="1" x14ac:dyDescent="0.2"/>
    <row r="233" s="150" customFormat="1" x14ac:dyDescent="0.2"/>
    <row r="234" s="150" customFormat="1" x14ac:dyDescent="0.2"/>
    <row r="235" s="150" customFormat="1" x14ac:dyDescent="0.2"/>
    <row r="236" s="150" customFormat="1" x14ac:dyDescent="0.2"/>
    <row r="237" s="150" customFormat="1" x14ac:dyDescent="0.2"/>
    <row r="238" s="150" customFormat="1" x14ac:dyDescent="0.2"/>
    <row r="239" s="150" customFormat="1" x14ac:dyDescent="0.2"/>
    <row r="240" s="150" customFormat="1" x14ac:dyDescent="0.2"/>
    <row r="241" s="150" customFormat="1" x14ac:dyDescent="0.2"/>
  </sheetData>
  <sheetProtection formatColumns="0" formatRows="0" insertRows="0"/>
  <mergeCells count="16">
    <mergeCell ref="I110:I111"/>
    <mergeCell ref="J110:J111"/>
    <mergeCell ref="C110:C111"/>
    <mergeCell ref="B110:B111"/>
    <mergeCell ref="A110:A111"/>
    <mergeCell ref="D110:D111"/>
    <mergeCell ref="E110:E111"/>
    <mergeCell ref="F110:F111"/>
    <mergeCell ref="G110:G111"/>
    <mergeCell ref="H110:H111"/>
    <mergeCell ref="A77:A78"/>
    <mergeCell ref="A1:J1"/>
    <mergeCell ref="A34:A35"/>
    <mergeCell ref="A20:A21"/>
    <mergeCell ref="D20:D21"/>
    <mergeCell ref="A53:A54"/>
  </mergeCells>
  <phoneticPr fontId="7" type="noConversion"/>
  <dataValidations count="1">
    <dataValidation type="list" allowBlank="1" showInputMessage="1" showErrorMessage="1" sqref="B104 B108 D104 D108">
      <formula1>"bitte wählen,Ja,Nein"</formula1>
    </dataValidation>
  </dataValidations>
  <pageMargins left="0.34" right="0.21" top="0.56999999999999995" bottom="0.78740157480314965" header="0.39370078740157483" footer="0.39370078740157483"/>
  <pageSetup paperSize="9" scale="25" orientation="portrait" r:id="rId1"/>
  <headerFooter alignWithMargins="0">
    <oddFooter>&amp;L&amp;8&amp;P/&amp;N&amp;C &amp;R&amp;8&amp;A - &amp;F</oddFoot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11"/>
    <pageSetUpPr fitToPage="1"/>
  </sheetPr>
  <dimension ref="A1:AQ283"/>
  <sheetViews>
    <sheetView zoomScale="56" zoomScaleNormal="56" zoomScaleSheetLayoutView="70" workbookViewId="0">
      <pane ySplit="3" topLeftCell="A76" activePane="bottomLeft" state="frozen"/>
      <selection activeCell="A14" sqref="A14"/>
      <selection pane="bottomLeft" activeCell="A2" sqref="A2"/>
    </sheetView>
  </sheetViews>
  <sheetFormatPr baseColWidth="10" defaultColWidth="11.42578125" defaultRowHeight="15" outlineLevelCol="1" x14ac:dyDescent="0.2"/>
  <cols>
    <col min="1" max="2" width="29.28515625" style="32" customWidth="1"/>
    <col min="3" max="3" width="29.28515625" style="9" hidden="1" customWidth="1" outlineLevel="1"/>
    <col min="4" max="4" width="29.28515625" style="32" customWidth="1" collapsed="1"/>
    <col min="5" max="7" width="29.28515625" style="32" customWidth="1"/>
    <col min="8" max="8" width="29.28515625" style="32" customWidth="1" outlineLevel="1"/>
    <col min="9" max="9" width="29.28515625" style="31" customWidth="1" outlineLevel="1"/>
    <col min="10" max="10" width="29.28515625" style="31" customWidth="1"/>
    <col min="11" max="14" width="29.28515625" style="31" customWidth="1" outlineLevel="1"/>
    <col min="15" max="37" width="11.42578125" style="31"/>
    <col min="38" max="16384" width="11.42578125" style="32"/>
  </cols>
  <sheetData>
    <row r="1" spans="1:9" ht="18" x14ac:dyDescent="0.25">
      <c r="A1" s="240" t="str">
        <f>"III. Tatsächlich erzielbare Erlöse (Ist) im Jahr " &amp;  'Allgemeines+Zusammenfassung'!B11</f>
        <v>III. Tatsächlich erzielbare Erlöse (Ist) im Jahr 2018</v>
      </c>
      <c r="B1" s="31"/>
      <c r="D1" s="31"/>
      <c r="E1" s="31"/>
      <c r="F1" s="31"/>
      <c r="G1" s="31"/>
      <c r="H1" s="31"/>
    </row>
    <row r="2" spans="1:9" x14ac:dyDescent="0.2">
      <c r="A2" s="31"/>
      <c r="B2" s="31"/>
      <c r="D2" s="31"/>
      <c r="E2" s="31"/>
      <c r="F2" s="31"/>
      <c r="G2" s="31"/>
      <c r="H2" s="31"/>
    </row>
    <row r="3" spans="1:9" s="9" customFormat="1" ht="35.450000000000003" customHeight="1" x14ac:dyDescent="0.2">
      <c r="A3" s="608" t="s">
        <v>152</v>
      </c>
      <c r="B3" s="608"/>
      <c r="C3" s="608"/>
      <c r="D3" s="608"/>
      <c r="E3" s="608"/>
      <c r="F3" s="608"/>
      <c r="G3" s="608"/>
      <c r="H3" s="608"/>
      <c r="I3" s="608"/>
    </row>
    <row r="4" spans="1:9" s="9" customFormat="1" x14ac:dyDescent="0.2">
      <c r="A4" s="30"/>
      <c r="B4" s="30"/>
      <c r="C4" s="30"/>
      <c r="D4" s="30"/>
      <c r="E4" s="30"/>
      <c r="F4" s="30"/>
      <c r="G4" s="30"/>
      <c r="H4" s="30"/>
      <c r="I4" s="30"/>
    </row>
    <row r="5" spans="1:9" x14ac:dyDescent="0.2">
      <c r="A5" s="30"/>
      <c r="B5" s="30"/>
      <c r="C5" s="30"/>
      <c r="D5" s="30"/>
      <c r="E5" s="30"/>
      <c r="F5" s="30"/>
      <c r="G5" s="30"/>
      <c r="H5" s="30"/>
      <c r="I5" s="30"/>
    </row>
    <row r="6" spans="1:9" ht="15.75" x14ac:dyDescent="0.2">
      <c r="A6" s="10" t="s">
        <v>100</v>
      </c>
      <c r="B6" s="30"/>
      <c r="C6" s="30"/>
      <c r="D6" s="30"/>
      <c r="E6" s="30"/>
      <c r="F6" s="30"/>
      <c r="G6" s="30"/>
      <c r="H6" s="30"/>
      <c r="I6" s="33"/>
    </row>
    <row r="7" spans="1:9" ht="15.75" x14ac:dyDescent="0.2">
      <c r="A7" s="10"/>
      <c r="B7" s="30"/>
      <c r="C7" s="30"/>
      <c r="D7" s="30"/>
      <c r="E7" s="30"/>
      <c r="F7" s="30"/>
      <c r="G7" s="30"/>
      <c r="H7" s="30"/>
      <c r="I7" s="33"/>
    </row>
    <row r="8" spans="1:9" ht="15.75" x14ac:dyDescent="0.25">
      <c r="A8" s="611" t="s">
        <v>56</v>
      </c>
      <c r="B8" s="34" t="s">
        <v>13</v>
      </c>
      <c r="C8" s="35"/>
      <c r="D8" s="34" t="s">
        <v>13</v>
      </c>
      <c r="E8" s="611" t="s">
        <v>31</v>
      </c>
      <c r="F8" s="36" t="s">
        <v>57</v>
      </c>
      <c r="G8" s="37"/>
      <c r="H8" s="37"/>
      <c r="I8" s="36" t="s">
        <v>58</v>
      </c>
    </row>
    <row r="9" spans="1:9" ht="15.75" x14ac:dyDescent="0.2">
      <c r="A9" s="612"/>
      <c r="B9" s="38" t="s">
        <v>15</v>
      </c>
      <c r="C9" s="39"/>
      <c r="D9" s="38" t="s">
        <v>16</v>
      </c>
      <c r="E9" s="612"/>
      <c r="F9" s="40" t="s">
        <v>59</v>
      </c>
      <c r="G9" s="35"/>
      <c r="H9" s="35"/>
      <c r="I9" s="40" t="s">
        <v>59</v>
      </c>
    </row>
    <row r="10" spans="1:9" ht="15.75" x14ac:dyDescent="0.2">
      <c r="A10" s="41" t="s">
        <v>32</v>
      </c>
      <c r="B10" s="42" t="s">
        <v>17</v>
      </c>
      <c r="C10" s="39"/>
      <c r="D10" s="42" t="s">
        <v>17</v>
      </c>
      <c r="E10" s="43" t="s">
        <v>35</v>
      </c>
      <c r="F10" s="42" t="s">
        <v>17</v>
      </c>
      <c r="G10" s="39"/>
      <c r="H10" s="39"/>
      <c r="I10" s="42" t="s">
        <v>18</v>
      </c>
    </row>
    <row r="11" spans="1:9" ht="15" customHeight="1" x14ac:dyDescent="0.2">
      <c r="A11" s="44"/>
      <c r="B11" s="376"/>
      <c r="C11" s="377"/>
      <c r="D11" s="376"/>
      <c r="E11" s="45"/>
      <c r="F11" s="376"/>
      <c r="G11" s="46"/>
      <c r="H11" s="46"/>
      <c r="I11" s="47"/>
    </row>
    <row r="12" spans="1:9" x14ac:dyDescent="0.2">
      <c r="A12" s="48"/>
      <c r="B12" s="378"/>
      <c r="C12" s="377"/>
      <c r="D12" s="378"/>
      <c r="E12" s="49"/>
      <c r="F12" s="378"/>
      <c r="G12" s="46"/>
      <c r="H12" s="46"/>
      <c r="I12" s="47"/>
    </row>
    <row r="13" spans="1:9" x14ac:dyDescent="0.2">
      <c r="A13" s="48"/>
      <c r="B13" s="378"/>
      <c r="C13" s="377"/>
      <c r="D13" s="378"/>
      <c r="E13" s="49"/>
      <c r="F13" s="378"/>
      <c r="G13" s="46"/>
      <c r="H13" s="46"/>
      <c r="I13" s="47"/>
    </row>
    <row r="14" spans="1:9" x14ac:dyDescent="0.2">
      <c r="A14" s="48"/>
      <c r="B14" s="378"/>
      <c r="C14" s="377"/>
      <c r="D14" s="378"/>
      <c r="E14" s="49"/>
      <c r="F14" s="378"/>
      <c r="G14" s="46"/>
      <c r="H14" s="46"/>
      <c r="I14" s="47"/>
    </row>
    <row r="15" spans="1:9" x14ac:dyDescent="0.2">
      <c r="A15" s="48"/>
      <c r="B15" s="378"/>
      <c r="C15" s="377"/>
      <c r="D15" s="378"/>
      <c r="E15" s="49"/>
      <c r="F15" s="378"/>
      <c r="G15" s="46"/>
      <c r="H15" s="46"/>
      <c r="I15" s="47"/>
    </row>
    <row r="16" spans="1:9" x14ac:dyDescent="0.2">
      <c r="A16" s="48"/>
      <c r="B16" s="378"/>
      <c r="C16" s="377"/>
      <c r="D16" s="378"/>
      <c r="E16" s="49"/>
      <c r="F16" s="378"/>
      <c r="G16" s="46"/>
      <c r="H16" s="46"/>
      <c r="I16" s="47"/>
    </row>
    <row r="17" spans="1:9" x14ac:dyDescent="0.2">
      <c r="A17" s="48"/>
      <c r="B17" s="378"/>
      <c r="C17" s="377"/>
      <c r="D17" s="378"/>
      <c r="E17" s="49"/>
      <c r="F17" s="378"/>
      <c r="G17" s="46"/>
      <c r="H17" s="46"/>
      <c r="I17" s="47"/>
    </row>
    <row r="18" spans="1:9" x14ac:dyDescent="0.2">
      <c r="A18" s="48"/>
      <c r="B18" s="378"/>
      <c r="C18" s="377"/>
      <c r="D18" s="378"/>
      <c r="E18" s="49"/>
      <c r="F18" s="378"/>
      <c r="G18" s="46"/>
      <c r="H18" s="46"/>
      <c r="I18" s="47"/>
    </row>
    <row r="19" spans="1:9" x14ac:dyDescent="0.2">
      <c r="A19" s="48"/>
      <c r="B19" s="378"/>
      <c r="C19" s="377"/>
      <c r="D19" s="378"/>
      <c r="E19" s="49"/>
      <c r="F19" s="378"/>
      <c r="G19" s="46"/>
      <c r="H19" s="46"/>
      <c r="I19" s="47"/>
    </row>
    <row r="20" spans="1:9" x14ac:dyDescent="0.2">
      <c r="A20" s="48" t="s">
        <v>19</v>
      </c>
      <c r="B20" s="378"/>
      <c r="C20" s="377"/>
      <c r="D20" s="378"/>
      <c r="E20" s="49"/>
      <c r="F20" s="378"/>
      <c r="G20" s="46"/>
      <c r="H20" s="46"/>
      <c r="I20" s="47"/>
    </row>
    <row r="21" spans="1:9" x14ac:dyDescent="0.2">
      <c r="A21" s="30"/>
      <c r="B21" s="50"/>
      <c r="C21" s="50"/>
      <c r="D21" s="30"/>
      <c r="E21" s="30"/>
      <c r="F21" s="30"/>
      <c r="G21" s="30"/>
      <c r="H21" s="30"/>
      <c r="I21" s="30"/>
    </row>
    <row r="22" spans="1:9" x14ac:dyDescent="0.2">
      <c r="A22" s="30"/>
      <c r="B22" s="50"/>
      <c r="C22" s="50"/>
      <c r="D22" s="30"/>
      <c r="E22" s="30"/>
      <c r="F22" s="30"/>
      <c r="G22" s="30"/>
      <c r="H22" s="30"/>
      <c r="I22" s="30"/>
    </row>
    <row r="23" spans="1:9" ht="15.75" x14ac:dyDescent="0.2">
      <c r="A23" s="10" t="s">
        <v>101</v>
      </c>
      <c r="B23" s="50"/>
      <c r="C23" s="50"/>
      <c r="D23" s="30"/>
      <c r="E23" s="30"/>
      <c r="F23" s="30"/>
      <c r="G23" s="30"/>
      <c r="H23" s="30"/>
      <c r="I23" s="30"/>
    </row>
    <row r="24" spans="1:9" ht="15.75" x14ac:dyDescent="0.2">
      <c r="A24" s="10"/>
      <c r="B24" s="50"/>
      <c r="C24" s="50"/>
      <c r="D24" s="30"/>
      <c r="E24" s="30"/>
      <c r="F24" s="30"/>
      <c r="G24" s="30"/>
      <c r="H24" s="30"/>
      <c r="I24" s="30"/>
    </row>
    <row r="25" spans="1:9" ht="15.75" x14ac:dyDescent="0.2">
      <c r="A25" s="10" t="s">
        <v>102</v>
      </c>
      <c r="B25" s="30"/>
      <c r="C25" s="30"/>
      <c r="D25" s="30"/>
      <c r="E25" s="30"/>
      <c r="F25" s="30"/>
      <c r="G25" s="30"/>
      <c r="H25" s="30"/>
      <c r="I25" s="33"/>
    </row>
    <row r="26" spans="1:9" x14ac:dyDescent="0.2">
      <c r="A26" s="51" t="s">
        <v>60</v>
      </c>
      <c r="B26" s="30"/>
      <c r="C26" s="30"/>
      <c r="D26" s="30"/>
      <c r="E26" s="30"/>
      <c r="F26" s="30"/>
      <c r="G26" s="30"/>
      <c r="H26" s="30"/>
      <c r="I26" s="33"/>
    </row>
    <row r="27" spans="1:9" x14ac:dyDescent="0.2">
      <c r="A27" s="51"/>
      <c r="B27" s="30"/>
      <c r="C27" s="30"/>
      <c r="D27" s="30"/>
      <c r="E27" s="30"/>
      <c r="F27" s="30"/>
      <c r="G27" s="30"/>
      <c r="H27" s="30"/>
      <c r="I27" s="33"/>
    </row>
    <row r="28" spans="1:9" ht="15.75" x14ac:dyDescent="0.25">
      <c r="A28" s="611" t="s">
        <v>56</v>
      </c>
      <c r="B28" s="34" t="s">
        <v>13</v>
      </c>
      <c r="C28" s="35"/>
      <c r="D28" s="34" t="s">
        <v>13</v>
      </c>
      <c r="E28" s="611" t="s">
        <v>14</v>
      </c>
      <c r="F28" s="36" t="s">
        <v>61</v>
      </c>
      <c r="G28" s="37"/>
      <c r="H28" s="37"/>
      <c r="I28" s="36" t="s">
        <v>58</v>
      </c>
    </row>
    <row r="29" spans="1:9" ht="15.75" x14ac:dyDescent="0.2">
      <c r="A29" s="612"/>
      <c r="B29" s="38" t="s">
        <v>15</v>
      </c>
      <c r="C29" s="39"/>
      <c r="D29" s="38" t="s">
        <v>16</v>
      </c>
      <c r="E29" s="612"/>
      <c r="F29" s="40" t="s">
        <v>59</v>
      </c>
      <c r="G29" s="35"/>
      <c r="H29" s="35"/>
      <c r="I29" s="40" t="s">
        <v>59</v>
      </c>
    </row>
    <row r="30" spans="1:9" ht="15.75" x14ac:dyDescent="0.2">
      <c r="A30" s="41" t="s">
        <v>32</v>
      </c>
      <c r="B30" s="42" t="s">
        <v>17</v>
      </c>
      <c r="C30" s="39"/>
      <c r="D30" s="42" t="s">
        <v>17</v>
      </c>
      <c r="E30" s="43" t="s">
        <v>35</v>
      </c>
      <c r="F30" s="42" t="s">
        <v>17</v>
      </c>
      <c r="G30" s="39"/>
      <c r="H30" s="39"/>
      <c r="I30" s="42" t="s">
        <v>18</v>
      </c>
    </row>
    <row r="31" spans="1:9" x14ac:dyDescent="0.2">
      <c r="A31" s="52"/>
      <c r="B31" s="376"/>
      <c r="C31" s="377">
        <f>IF(B31="",999999999999,B31)</f>
        <v>999999999999</v>
      </c>
      <c r="D31" s="376"/>
      <c r="E31" s="49"/>
      <c r="F31" s="378"/>
      <c r="G31" s="46"/>
      <c r="H31" s="46"/>
      <c r="I31" s="53"/>
    </row>
    <row r="32" spans="1:9" x14ac:dyDescent="0.2">
      <c r="A32" s="52"/>
      <c r="B32" s="378"/>
      <c r="C32" s="377">
        <f t="shared" ref="C32:C50" si="0">IF(B32="",999999999999,B32)</f>
        <v>999999999999</v>
      </c>
      <c r="D32" s="378"/>
      <c r="E32" s="49"/>
      <c r="F32" s="378"/>
      <c r="G32" s="46"/>
      <c r="H32" s="46"/>
      <c r="I32" s="53"/>
    </row>
    <row r="33" spans="1:9" x14ac:dyDescent="0.2">
      <c r="A33" s="52"/>
      <c r="B33" s="378"/>
      <c r="C33" s="377">
        <f t="shared" si="0"/>
        <v>999999999999</v>
      </c>
      <c r="D33" s="378"/>
      <c r="E33" s="49"/>
      <c r="F33" s="378"/>
      <c r="G33" s="46"/>
      <c r="H33" s="46"/>
      <c r="I33" s="53"/>
    </row>
    <row r="34" spans="1:9" x14ac:dyDescent="0.2">
      <c r="A34" s="52"/>
      <c r="B34" s="378"/>
      <c r="C34" s="377">
        <f t="shared" si="0"/>
        <v>999999999999</v>
      </c>
      <c r="D34" s="378"/>
      <c r="E34" s="49"/>
      <c r="F34" s="378"/>
      <c r="G34" s="46"/>
      <c r="H34" s="46"/>
      <c r="I34" s="53"/>
    </row>
    <row r="35" spans="1:9" x14ac:dyDescent="0.2">
      <c r="A35" s="52"/>
      <c r="B35" s="378"/>
      <c r="C35" s="377">
        <f t="shared" si="0"/>
        <v>999999999999</v>
      </c>
      <c r="D35" s="378"/>
      <c r="E35" s="49"/>
      <c r="F35" s="378"/>
      <c r="G35" s="46"/>
      <c r="H35" s="46"/>
      <c r="I35" s="53"/>
    </row>
    <row r="36" spans="1:9" x14ac:dyDescent="0.2">
      <c r="A36" s="52"/>
      <c r="B36" s="378"/>
      <c r="C36" s="377">
        <f t="shared" si="0"/>
        <v>999999999999</v>
      </c>
      <c r="D36" s="378"/>
      <c r="E36" s="49"/>
      <c r="F36" s="378"/>
      <c r="G36" s="46"/>
      <c r="H36" s="46"/>
      <c r="I36" s="53"/>
    </row>
    <row r="37" spans="1:9" x14ac:dyDescent="0.2">
      <c r="A37" s="52"/>
      <c r="B37" s="378"/>
      <c r="C37" s="377">
        <f t="shared" si="0"/>
        <v>999999999999</v>
      </c>
      <c r="D37" s="378"/>
      <c r="E37" s="49"/>
      <c r="F37" s="378"/>
      <c r="G37" s="46"/>
      <c r="H37" s="46"/>
      <c r="I37" s="53"/>
    </row>
    <row r="38" spans="1:9" x14ac:dyDescent="0.2">
      <c r="A38" s="52"/>
      <c r="B38" s="378"/>
      <c r="C38" s="377">
        <f t="shared" si="0"/>
        <v>999999999999</v>
      </c>
      <c r="D38" s="378"/>
      <c r="E38" s="49"/>
      <c r="F38" s="378"/>
      <c r="G38" s="46"/>
      <c r="H38" s="46"/>
      <c r="I38" s="53"/>
    </row>
    <row r="39" spans="1:9" x14ac:dyDescent="0.2">
      <c r="A39" s="52"/>
      <c r="B39" s="378"/>
      <c r="C39" s="377">
        <f t="shared" si="0"/>
        <v>999999999999</v>
      </c>
      <c r="D39" s="378"/>
      <c r="E39" s="49"/>
      <c r="F39" s="378"/>
      <c r="G39" s="46"/>
      <c r="H39" s="46"/>
      <c r="I39" s="53"/>
    </row>
    <row r="40" spans="1:9" x14ac:dyDescent="0.2">
      <c r="A40" s="52"/>
      <c r="B40" s="378"/>
      <c r="C40" s="377">
        <f t="shared" si="0"/>
        <v>999999999999</v>
      </c>
      <c r="D40" s="378"/>
      <c r="E40" s="49"/>
      <c r="F40" s="378"/>
      <c r="G40" s="46"/>
      <c r="H40" s="46"/>
      <c r="I40" s="53"/>
    </row>
    <row r="41" spans="1:9" x14ac:dyDescent="0.2">
      <c r="A41" s="52"/>
      <c r="B41" s="378"/>
      <c r="C41" s="377">
        <f t="shared" si="0"/>
        <v>999999999999</v>
      </c>
      <c r="D41" s="378"/>
      <c r="E41" s="49"/>
      <c r="F41" s="378"/>
      <c r="G41" s="46"/>
      <c r="H41" s="46"/>
      <c r="I41" s="53"/>
    </row>
    <row r="42" spans="1:9" x14ac:dyDescent="0.2">
      <c r="A42" s="52"/>
      <c r="B42" s="378"/>
      <c r="C42" s="377">
        <f t="shared" si="0"/>
        <v>999999999999</v>
      </c>
      <c r="D42" s="378"/>
      <c r="E42" s="49"/>
      <c r="F42" s="378"/>
      <c r="G42" s="46"/>
      <c r="H42" s="46"/>
      <c r="I42" s="53"/>
    </row>
    <row r="43" spans="1:9" x14ac:dyDescent="0.2">
      <c r="A43" s="52"/>
      <c r="B43" s="378"/>
      <c r="C43" s="377">
        <f t="shared" si="0"/>
        <v>999999999999</v>
      </c>
      <c r="D43" s="378"/>
      <c r="E43" s="49"/>
      <c r="F43" s="378"/>
      <c r="G43" s="46"/>
      <c r="H43" s="46"/>
      <c r="I43" s="53"/>
    </row>
    <row r="44" spans="1:9" x14ac:dyDescent="0.2">
      <c r="A44" s="52"/>
      <c r="B44" s="378"/>
      <c r="C44" s="377">
        <f t="shared" si="0"/>
        <v>999999999999</v>
      </c>
      <c r="D44" s="378"/>
      <c r="E44" s="49"/>
      <c r="F44" s="378"/>
      <c r="G44" s="46"/>
      <c r="H44" s="46"/>
      <c r="I44" s="53"/>
    </row>
    <row r="45" spans="1:9" x14ac:dyDescent="0.2">
      <c r="A45" s="251"/>
      <c r="B45" s="378"/>
      <c r="C45" s="377">
        <f t="shared" si="0"/>
        <v>999999999999</v>
      </c>
      <c r="D45" s="378"/>
      <c r="E45" s="49"/>
      <c r="F45" s="378"/>
      <c r="G45" s="46"/>
      <c r="H45" s="46"/>
      <c r="I45" s="53"/>
    </row>
    <row r="46" spans="1:9" x14ac:dyDescent="0.2">
      <c r="A46" s="52"/>
      <c r="B46" s="378"/>
      <c r="C46" s="377">
        <f t="shared" si="0"/>
        <v>999999999999</v>
      </c>
      <c r="D46" s="378"/>
      <c r="E46" s="49"/>
      <c r="F46" s="378"/>
      <c r="G46" s="46"/>
      <c r="H46" s="46"/>
      <c r="I46" s="53"/>
    </row>
    <row r="47" spans="1:9" x14ac:dyDescent="0.2">
      <c r="A47" s="52"/>
      <c r="B47" s="378"/>
      <c r="C47" s="377">
        <f t="shared" si="0"/>
        <v>999999999999</v>
      </c>
      <c r="D47" s="378"/>
      <c r="E47" s="49"/>
      <c r="F47" s="378"/>
      <c r="G47" s="46"/>
      <c r="H47" s="46"/>
      <c r="I47" s="53"/>
    </row>
    <row r="48" spans="1:9" x14ac:dyDescent="0.2">
      <c r="A48" s="52"/>
      <c r="B48" s="378"/>
      <c r="C48" s="377">
        <f t="shared" si="0"/>
        <v>999999999999</v>
      </c>
      <c r="D48" s="378"/>
      <c r="E48" s="49"/>
      <c r="F48" s="378"/>
      <c r="G48" s="46"/>
      <c r="H48" s="46"/>
      <c r="I48" s="53"/>
    </row>
    <row r="49" spans="1:9" x14ac:dyDescent="0.2">
      <c r="A49" s="52"/>
      <c r="B49" s="378"/>
      <c r="C49" s="377">
        <f t="shared" si="0"/>
        <v>999999999999</v>
      </c>
      <c r="D49" s="378"/>
      <c r="E49" s="49"/>
      <c r="F49" s="378"/>
      <c r="G49" s="46"/>
      <c r="H49" s="46"/>
      <c r="I49" s="53"/>
    </row>
    <row r="50" spans="1:9" x14ac:dyDescent="0.2">
      <c r="A50" s="251" t="s">
        <v>165</v>
      </c>
      <c r="B50" s="49"/>
      <c r="C50" s="377">
        <f t="shared" si="0"/>
        <v>999999999999</v>
      </c>
      <c r="D50" s="49"/>
      <c r="E50" s="49"/>
      <c r="F50" s="49"/>
      <c r="G50" s="46"/>
      <c r="H50" s="46"/>
      <c r="I50" s="53"/>
    </row>
    <row r="51" spans="1:9" x14ac:dyDescent="0.2">
      <c r="A51" s="9"/>
      <c r="B51" s="9"/>
      <c r="C51" s="46"/>
      <c r="D51" s="9"/>
      <c r="E51" s="9"/>
      <c r="F51" s="9"/>
      <c r="G51" s="9"/>
      <c r="H51" s="9"/>
      <c r="I51" s="9"/>
    </row>
    <row r="52" spans="1:9" x14ac:dyDescent="0.2">
      <c r="A52" s="9"/>
      <c r="B52" s="9"/>
      <c r="C52" s="46"/>
      <c r="D52" s="9"/>
      <c r="E52" s="9"/>
      <c r="F52" s="9"/>
      <c r="G52" s="9"/>
      <c r="H52" s="9"/>
      <c r="I52" s="9"/>
    </row>
    <row r="53" spans="1:9" ht="15.75" x14ac:dyDescent="0.2">
      <c r="A53" s="10" t="s">
        <v>103</v>
      </c>
      <c r="B53" s="30"/>
      <c r="C53" s="46"/>
      <c r="D53" s="30"/>
      <c r="E53" s="30"/>
      <c r="F53" s="30"/>
      <c r="G53" s="30"/>
      <c r="H53" s="30"/>
      <c r="I53" s="33"/>
    </row>
    <row r="54" spans="1:9" x14ac:dyDescent="0.2">
      <c r="A54" s="51" t="s">
        <v>60</v>
      </c>
      <c r="B54" s="30"/>
      <c r="C54" s="46"/>
      <c r="D54" s="30"/>
      <c r="E54" s="30"/>
      <c r="F54" s="30"/>
      <c r="G54" s="30"/>
      <c r="H54" s="30"/>
      <c r="I54" s="33"/>
    </row>
    <row r="55" spans="1:9" x14ac:dyDescent="0.2">
      <c r="A55" s="51"/>
      <c r="B55" s="30"/>
      <c r="C55" s="46"/>
      <c r="D55" s="30"/>
      <c r="E55" s="30"/>
      <c r="F55" s="30"/>
      <c r="G55" s="30"/>
      <c r="H55" s="30"/>
      <c r="I55" s="33"/>
    </row>
    <row r="56" spans="1:9" ht="15.75" x14ac:dyDescent="0.25">
      <c r="A56" s="611" t="s">
        <v>56</v>
      </c>
      <c r="B56" s="34" t="s">
        <v>62</v>
      </c>
      <c r="C56" s="46"/>
      <c r="D56" s="54" t="s">
        <v>62</v>
      </c>
      <c r="E56" s="611" t="s">
        <v>14</v>
      </c>
      <c r="F56" s="36" t="s">
        <v>61</v>
      </c>
      <c r="G56" s="37"/>
      <c r="H56" s="37"/>
      <c r="I56" s="36" t="s">
        <v>63</v>
      </c>
    </row>
    <row r="57" spans="1:9" ht="15.75" x14ac:dyDescent="0.2">
      <c r="A57" s="612"/>
      <c r="B57" s="38" t="s">
        <v>15</v>
      </c>
      <c r="C57" s="46"/>
      <c r="D57" s="55" t="s">
        <v>16</v>
      </c>
      <c r="E57" s="612"/>
      <c r="F57" s="40" t="s">
        <v>64</v>
      </c>
      <c r="G57" s="35"/>
      <c r="H57" s="35"/>
      <c r="I57" s="40" t="s">
        <v>64</v>
      </c>
    </row>
    <row r="58" spans="1:9" ht="15.75" x14ac:dyDescent="0.2">
      <c r="A58" s="41" t="s">
        <v>32</v>
      </c>
      <c r="B58" s="42" t="s">
        <v>21</v>
      </c>
      <c r="C58" s="46"/>
      <c r="D58" s="41" t="s">
        <v>21</v>
      </c>
      <c r="E58" s="43" t="s">
        <v>35</v>
      </c>
      <c r="F58" s="42" t="s">
        <v>21</v>
      </c>
      <c r="G58" s="39"/>
      <c r="H58" s="39"/>
      <c r="I58" s="42" t="s">
        <v>23</v>
      </c>
    </row>
    <row r="59" spans="1:9" x14ac:dyDescent="0.2">
      <c r="A59" s="52"/>
      <c r="B59" s="379"/>
      <c r="C59" s="377">
        <f>IF(B59="",999999999999,B59)</f>
        <v>999999999999</v>
      </c>
      <c r="D59" s="378"/>
      <c r="E59" s="49"/>
      <c r="F59" s="378"/>
      <c r="G59" s="46"/>
      <c r="H59" s="46"/>
      <c r="I59" s="49"/>
    </row>
    <row r="60" spans="1:9" x14ac:dyDescent="0.2">
      <c r="A60" s="52"/>
      <c r="B60" s="379"/>
      <c r="C60" s="377">
        <f>IF(B60="",999999999999,B60)</f>
        <v>999999999999</v>
      </c>
      <c r="D60" s="378"/>
      <c r="E60" s="49"/>
      <c r="F60" s="378"/>
      <c r="G60" s="46"/>
      <c r="H60" s="46"/>
      <c r="I60" s="49"/>
    </row>
    <row r="61" spans="1:9" x14ac:dyDescent="0.2">
      <c r="A61" s="52"/>
      <c r="B61" s="379"/>
      <c r="C61" s="377">
        <f>IF(B61="",999999999999,B61)</f>
        <v>999999999999</v>
      </c>
      <c r="D61" s="378"/>
      <c r="E61" s="49"/>
      <c r="F61" s="378"/>
      <c r="G61" s="46"/>
      <c r="H61" s="46"/>
      <c r="I61" s="49"/>
    </row>
    <row r="62" spans="1:9" x14ac:dyDescent="0.2">
      <c r="A62" s="52"/>
      <c r="B62" s="379"/>
      <c r="C62" s="377">
        <f>IF(B62="",999999999999,B62)</f>
        <v>999999999999</v>
      </c>
      <c r="D62" s="378"/>
      <c r="E62" s="49"/>
      <c r="F62" s="378"/>
      <c r="G62" s="46"/>
      <c r="H62" s="46"/>
      <c r="I62" s="49"/>
    </row>
    <row r="63" spans="1:9" x14ac:dyDescent="0.2">
      <c r="A63" s="52"/>
      <c r="B63" s="379"/>
      <c r="C63" s="377">
        <f t="shared" ref="C63:C78" si="1">IF(B63="",999999999999,B63)</f>
        <v>999999999999</v>
      </c>
      <c r="D63" s="378"/>
      <c r="E63" s="49"/>
      <c r="F63" s="378"/>
      <c r="G63" s="46"/>
      <c r="H63" s="46"/>
      <c r="I63" s="49"/>
    </row>
    <row r="64" spans="1:9" x14ac:dyDescent="0.2">
      <c r="A64" s="52"/>
      <c r="B64" s="379"/>
      <c r="C64" s="377">
        <f t="shared" si="1"/>
        <v>999999999999</v>
      </c>
      <c r="D64" s="378"/>
      <c r="E64" s="49"/>
      <c r="F64" s="378"/>
      <c r="G64" s="46"/>
      <c r="H64" s="46"/>
      <c r="I64" s="49"/>
    </row>
    <row r="65" spans="1:9" x14ac:dyDescent="0.2">
      <c r="A65" s="52"/>
      <c r="B65" s="379"/>
      <c r="C65" s="377">
        <f t="shared" si="1"/>
        <v>999999999999</v>
      </c>
      <c r="D65" s="378"/>
      <c r="E65" s="49"/>
      <c r="F65" s="378"/>
      <c r="G65" s="46"/>
      <c r="H65" s="46"/>
      <c r="I65" s="49"/>
    </row>
    <row r="66" spans="1:9" x14ac:dyDescent="0.2">
      <c r="A66" s="52"/>
      <c r="B66" s="379"/>
      <c r="C66" s="377">
        <f t="shared" si="1"/>
        <v>999999999999</v>
      </c>
      <c r="D66" s="378"/>
      <c r="E66" s="49"/>
      <c r="F66" s="378"/>
      <c r="G66" s="46"/>
      <c r="H66" s="46"/>
      <c r="I66" s="49"/>
    </row>
    <row r="67" spans="1:9" x14ac:dyDescent="0.2">
      <c r="A67" s="52"/>
      <c r="B67" s="379"/>
      <c r="C67" s="377">
        <f t="shared" si="1"/>
        <v>999999999999</v>
      </c>
      <c r="D67" s="378"/>
      <c r="E67" s="49"/>
      <c r="F67" s="378"/>
      <c r="G67" s="46"/>
      <c r="H67" s="46"/>
      <c r="I67" s="49"/>
    </row>
    <row r="68" spans="1:9" x14ac:dyDescent="0.2">
      <c r="A68" s="52"/>
      <c r="B68" s="379"/>
      <c r="C68" s="377">
        <f t="shared" si="1"/>
        <v>999999999999</v>
      </c>
      <c r="D68" s="378"/>
      <c r="E68" s="49"/>
      <c r="F68" s="378"/>
      <c r="G68" s="46"/>
      <c r="H68" s="46"/>
      <c r="I68" s="49"/>
    </row>
    <row r="69" spans="1:9" x14ac:dyDescent="0.2">
      <c r="A69" s="52"/>
      <c r="B69" s="379"/>
      <c r="C69" s="377">
        <f t="shared" si="1"/>
        <v>999999999999</v>
      </c>
      <c r="D69" s="378"/>
      <c r="E69" s="49"/>
      <c r="F69" s="378"/>
      <c r="G69" s="46"/>
      <c r="H69" s="46"/>
      <c r="I69" s="49"/>
    </row>
    <row r="70" spans="1:9" x14ac:dyDescent="0.2">
      <c r="A70" s="52"/>
      <c r="B70" s="379"/>
      <c r="C70" s="377">
        <f t="shared" si="1"/>
        <v>999999999999</v>
      </c>
      <c r="D70" s="378"/>
      <c r="E70" s="49"/>
      <c r="F70" s="378"/>
      <c r="G70" s="46"/>
      <c r="H70" s="46"/>
      <c r="I70" s="49"/>
    </row>
    <row r="71" spans="1:9" x14ac:dyDescent="0.2">
      <c r="A71" s="52"/>
      <c r="B71" s="379"/>
      <c r="C71" s="377">
        <f t="shared" si="1"/>
        <v>999999999999</v>
      </c>
      <c r="D71" s="378"/>
      <c r="E71" s="49"/>
      <c r="F71" s="378"/>
      <c r="G71" s="46"/>
      <c r="H71" s="46"/>
      <c r="I71" s="49"/>
    </row>
    <row r="72" spans="1:9" x14ac:dyDescent="0.2">
      <c r="A72" s="52"/>
      <c r="B72" s="379"/>
      <c r="C72" s="377">
        <f t="shared" si="1"/>
        <v>999999999999</v>
      </c>
      <c r="D72" s="378"/>
      <c r="E72" s="49"/>
      <c r="F72" s="378"/>
      <c r="G72" s="46"/>
      <c r="H72" s="46"/>
      <c r="I72" s="49"/>
    </row>
    <row r="73" spans="1:9" x14ac:dyDescent="0.2">
      <c r="A73" s="52"/>
      <c r="B73" s="379"/>
      <c r="C73" s="377">
        <f t="shared" si="1"/>
        <v>999999999999</v>
      </c>
      <c r="D73" s="378"/>
      <c r="E73" s="49"/>
      <c r="F73" s="378"/>
      <c r="G73" s="46"/>
      <c r="H73" s="46"/>
      <c r="I73" s="49"/>
    </row>
    <row r="74" spans="1:9" x14ac:dyDescent="0.2">
      <c r="A74" s="52"/>
      <c r="B74" s="379"/>
      <c r="C74" s="377">
        <f t="shared" si="1"/>
        <v>999999999999</v>
      </c>
      <c r="D74" s="378"/>
      <c r="E74" s="49"/>
      <c r="F74" s="378"/>
      <c r="G74" s="46"/>
      <c r="H74" s="46"/>
      <c r="I74" s="49"/>
    </row>
    <row r="75" spans="1:9" x14ac:dyDescent="0.2">
      <c r="A75" s="52"/>
      <c r="B75" s="379"/>
      <c r="C75" s="377">
        <f t="shared" si="1"/>
        <v>999999999999</v>
      </c>
      <c r="D75" s="378"/>
      <c r="E75" s="49"/>
      <c r="F75" s="378"/>
      <c r="G75" s="46"/>
      <c r="H75" s="46"/>
      <c r="I75" s="49"/>
    </row>
    <row r="76" spans="1:9" x14ac:dyDescent="0.2">
      <c r="A76" s="52"/>
      <c r="B76" s="379"/>
      <c r="C76" s="377">
        <f t="shared" si="1"/>
        <v>999999999999</v>
      </c>
      <c r="D76" s="378"/>
      <c r="E76" s="49"/>
      <c r="F76" s="378"/>
      <c r="G76" s="46"/>
      <c r="H76" s="46"/>
      <c r="I76" s="49"/>
    </row>
    <row r="77" spans="1:9" x14ac:dyDescent="0.2">
      <c r="A77" s="52"/>
      <c r="B77" s="379"/>
      <c r="C77" s="377">
        <f t="shared" si="1"/>
        <v>999999999999</v>
      </c>
      <c r="D77" s="378"/>
      <c r="E77" s="49"/>
      <c r="F77" s="378"/>
      <c r="G77" s="46"/>
      <c r="H77" s="46"/>
      <c r="I77" s="49"/>
    </row>
    <row r="78" spans="1:9" x14ac:dyDescent="0.2">
      <c r="A78" s="251" t="s">
        <v>166</v>
      </c>
      <c r="B78" s="56"/>
      <c r="C78" s="377">
        <f t="shared" si="1"/>
        <v>999999999999</v>
      </c>
      <c r="D78" s="49"/>
      <c r="E78" s="49"/>
      <c r="F78" s="49"/>
      <c r="G78" s="46"/>
      <c r="H78" s="46"/>
      <c r="I78" s="49"/>
    </row>
    <row r="79" spans="1:9" x14ac:dyDescent="0.2">
      <c r="A79" s="57"/>
      <c r="B79" s="46"/>
      <c r="C79" s="46"/>
      <c r="D79" s="46"/>
      <c r="E79" s="46"/>
      <c r="F79" s="46"/>
      <c r="G79" s="46"/>
      <c r="H79" s="46"/>
      <c r="I79" s="46"/>
    </row>
    <row r="80" spans="1:9" s="31" customFormat="1" x14ac:dyDescent="0.2">
      <c r="A80" s="57"/>
      <c r="B80" s="46"/>
      <c r="C80" s="46"/>
      <c r="D80" s="46"/>
      <c r="E80" s="46"/>
      <c r="F80" s="46"/>
      <c r="G80" s="46"/>
      <c r="H80" s="46"/>
      <c r="I80" s="46"/>
    </row>
    <row r="81" spans="1:37" ht="15.75" x14ac:dyDescent="0.2">
      <c r="A81" s="10" t="s">
        <v>65</v>
      </c>
      <c r="B81" s="30"/>
      <c r="C81" s="30"/>
      <c r="D81" s="30"/>
      <c r="E81" s="30"/>
      <c r="F81" s="30"/>
      <c r="G81" s="30"/>
      <c r="H81" s="30"/>
      <c r="I81" s="33"/>
    </row>
    <row r="82" spans="1:37" s="61" customFormat="1" ht="11.25" x14ac:dyDescent="0.2">
      <c r="A82" s="51" t="s">
        <v>66</v>
      </c>
      <c r="B82" s="58"/>
      <c r="C82" s="58"/>
      <c r="D82" s="58"/>
      <c r="E82" s="58"/>
      <c r="F82" s="58"/>
      <c r="G82" s="58"/>
      <c r="H82" s="58"/>
      <c r="I82" s="59"/>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row>
    <row r="83" spans="1:37" ht="15.75" x14ac:dyDescent="0.2">
      <c r="A83" s="10"/>
      <c r="B83" s="30"/>
      <c r="C83" s="30"/>
      <c r="D83" s="30"/>
      <c r="E83" s="30"/>
      <c r="F83" s="30"/>
      <c r="G83" s="30"/>
      <c r="H83" s="30"/>
      <c r="I83" s="33"/>
    </row>
    <row r="84" spans="1:37" s="65" customFormat="1" ht="15.75" x14ac:dyDescent="0.25">
      <c r="A84" s="62" t="s">
        <v>67</v>
      </c>
      <c r="B84" s="63" t="s">
        <v>67</v>
      </c>
      <c r="C84" s="64"/>
      <c r="D84" s="63" t="s">
        <v>68</v>
      </c>
      <c r="E84" s="63" t="s">
        <v>68</v>
      </c>
      <c r="F84" s="36" t="s">
        <v>69</v>
      </c>
      <c r="G84" s="37"/>
      <c r="H84" s="37"/>
      <c r="I84" s="36" t="s">
        <v>69</v>
      </c>
    </row>
    <row r="85" spans="1:37" s="65" customFormat="1" ht="15.75" x14ac:dyDescent="0.25">
      <c r="A85" s="66"/>
      <c r="B85" s="67" t="s">
        <v>70</v>
      </c>
      <c r="C85" s="64"/>
      <c r="D85" s="67"/>
      <c r="E85" s="67" t="s">
        <v>70</v>
      </c>
      <c r="F85" s="67" t="s">
        <v>71</v>
      </c>
      <c r="G85" s="64"/>
      <c r="H85" s="64"/>
      <c r="I85" s="67" t="s">
        <v>72</v>
      </c>
    </row>
    <row r="86" spans="1:37" s="65" customFormat="1" ht="15.75" x14ac:dyDescent="0.25">
      <c r="A86" s="68" t="s">
        <v>17</v>
      </c>
      <c r="B86" s="69" t="s">
        <v>73</v>
      </c>
      <c r="C86" s="64"/>
      <c r="D86" s="69"/>
      <c r="E86" s="69" t="s">
        <v>73</v>
      </c>
      <c r="F86" s="69" t="s">
        <v>18</v>
      </c>
      <c r="G86" s="64"/>
      <c r="H86" s="64"/>
      <c r="I86" s="69" t="s">
        <v>18</v>
      </c>
    </row>
    <row r="87" spans="1:37" s="31" customFormat="1" x14ac:dyDescent="0.2">
      <c r="A87" s="70"/>
      <c r="B87" s="71" t="s">
        <v>1</v>
      </c>
      <c r="C87" s="72"/>
      <c r="D87" s="73"/>
      <c r="E87" s="71" t="s">
        <v>1</v>
      </c>
      <c r="F87" s="48"/>
      <c r="G87" s="74"/>
      <c r="H87" s="74"/>
      <c r="I87" s="44"/>
    </row>
    <row r="88" spans="1:37" s="65" customFormat="1" ht="15.75" x14ac:dyDescent="0.25">
      <c r="A88" s="63" t="s">
        <v>74</v>
      </c>
      <c r="B88" s="63" t="s">
        <v>74</v>
      </c>
      <c r="C88" s="64"/>
      <c r="D88" s="63" t="s">
        <v>75</v>
      </c>
      <c r="E88" s="63" t="s">
        <v>75</v>
      </c>
      <c r="F88" s="75" t="s">
        <v>76</v>
      </c>
      <c r="G88" s="37"/>
      <c r="H88" s="37"/>
      <c r="I88" s="75" t="s">
        <v>77</v>
      </c>
    </row>
    <row r="89" spans="1:37" s="65" customFormat="1" ht="15.75" x14ac:dyDescent="0.25">
      <c r="A89" s="67"/>
      <c r="B89" s="67" t="s">
        <v>70</v>
      </c>
      <c r="C89" s="64"/>
      <c r="D89" s="67"/>
      <c r="E89" s="67" t="s">
        <v>70</v>
      </c>
      <c r="F89" s="67" t="s">
        <v>71</v>
      </c>
      <c r="G89" s="64"/>
      <c r="H89" s="64"/>
      <c r="I89" s="67" t="s">
        <v>72</v>
      </c>
    </row>
    <row r="90" spans="1:37" s="65" customFormat="1" ht="15.75" x14ac:dyDescent="0.25">
      <c r="A90" s="69" t="s">
        <v>21</v>
      </c>
      <c r="B90" s="69" t="s">
        <v>73</v>
      </c>
      <c r="C90" s="64"/>
      <c r="D90" s="69"/>
      <c r="E90" s="69" t="s">
        <v>73</v>
      </c>
      <c r="F90" s="69" t="s">
        <v>23</v>
      </c>
      <c r="G90" s="64"/>
      <c r="H90" s="64"/>
      <c r="I90" s="69" t="s">
        <v>23</v>
      </c>
    </row>
    <row r="91" spans="1:37" s="31" customFormat="1" x14ac:dyDescent="0.2">
      <c r="A91" s="76"/>
      <c r="B91" s="71" t="s">
        <v>1</v>
      </c>
      <c r="C91" s="72"/>
      <c r="D91" s="73"/>
      <c r="E91" s="71" t="s">
        <v>1</v>
      </c>
      <c r="F91" s="48"/>
      <c r="G91" s="74"/>
      <c r="H91" s="74"/>
      <c r="I91" s="48"/>
    </row>
    <row r="92" spans="1:37" s="31" customFormat="1" x14ac:dyDescent="0.2">
      <c r="A92" s="77"/>
      <c r="B92" s="72"/>
      <c r="C92" s="72"/>
      <c r="D92" s="77"/>
      <c r="E92" s="77"/>
      <c r="F92" s="74"/>
      <c r="G92" s="74"/>
      <c r="H92" s="74"/>
      <c r="I92" s="74"/>
    </row>
    <row r="93" spans="1:37" s="31" customFormat="1" x14ac:dyDescent="0.2">
      <c r="A93" s="77"/>
      <c r="B93" s="72"/>
      <c r="C93" s="72"/>
      <c r="D93" s="77"/>
      <c r="E93" s="77"/>
      <c r="F93" s="74"/>
      <c r="G93" s="74"/>
      <c r="H93" s="74"/>
      <c r="I93" s="74"/>
    </row>
    <row r="94" spans="1:37" s="31" customFormat="1" ht="15.75" x14ac:dyDescent="0.2">
      <c r="A94" s="10" t="s">
        <v>150</v>
      </c>
      <c r="B94" s="30"/>
      <c r="C94" s="30"/>
      <c r="D94" s="30"/>
      <c r="E94" s="30"/>
      <c r="F94" s="30"/>
      <c r="G94" s="30"/>
      <c r="H94" s="30"/>
      <c r="I94" s="33"/>
    </row>
    <row r="95" spans="1:37" s="31" customFormat="1" ht="15.75" x14ac:dyDescent="0.2">
      <c r="A95" s="10"/>
      <c r="B95" s="30"/>
      <c r="C95" s="30"/>
      <c r="D95" s="30"/>
      <c r="E95" s="30"/>
      <c r="F95" s="30"/>
      <c r="G95" s="30"/>
      <c r="H95" s="30"/>
      <c r="I95" s="33"/>
    </row>
    <row r="96" spans="1:37" s="80" customFormat="1" ht="33.75" customHeight="1" x14ac:dyDescent="0.25">
      <c r="A96" s="611" t="s">
        <v>56</v>
      </c>
      <c r="B96" s="36" t="s">
        <v>78</v>
      </c>
      <c r="C96" s="37"/>
      <c r="D96" s="78" t="s">
        <v>24</v>
      </c>
      <c r="E96" s="79" t="s">
        <v>25</v>
      </c>
      <c r="F96" s="79" t="s">
        <v>26</v>
      </c>
      <c r="G96" s="39"/>
      <c r="H96" s="39"/>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row>
    <row r="97" spans="1:37" s="80" customFormat="1" ht="15.75" x14ac:dyDescent="0.25">
      <c r="A97" s="612"/>
      <c r="B97" s="81" t="s">
        <v>79</v>
      </c>
      <c r="C97" s="281"/>
      <c r="D97" s="83"/>
      <c r="E97" s="38"/>
      <c r="F97" s="38"/>
      <c r="G97" s="39"/>
      <c r="H97" s="39"/>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row>
    <row r="98" spans="1:37" s="80" customFormat="1" ht="15.75" x14ac:dyDescent="0.2">
      <c r="A98" s="41" t="s">
        <v>32</v>
      </c>
      <c r="B98" s="42" t="s">
        <v>17</v>
      </c>
      <c r="C98" s="276"/>
      <c r="D98" s="42"/>
      <c r="E98" s="42" t="s">
        <v>22</v>
      </c>
      <c r="F98" s="42" t="s">
        <v>22</v>
      </c>
      <c r="G98" s="39"/>
      <c r="H98" s="39"/>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row>
    <row r="99" spans="1:37" x14ac:dyDescent="0.2">
      <c r="A99" s="237"/>
      <c r="B99" s="326"/>
      <c r="C99" s="370"/>
      <c r="D99" s="326"/>
      <c r="E99" s="307">
        <f>E11*D99</f>
        <v>0</v>
      </c>
      <c r="F99" s="307">
        <f>(B99-D99*F11)*I11/100</f>
        <v>0</v>
      </c>
      <c r="G99" s="84"/>
      <c r="H99" s="84"/>
      <c r="AK99" s="32"/>
    </row>
    <row r="100" spans="1:37" x14ac:dyDescent="0.2">
      <c r="A100" s="238"/>
      <c r="B100" s="326"/>
      <c r="C100" s="370"/>
      <c r="D100" s="326"/>
      <c r="E100" s="307">
        <f t="shared" ref="E100:E108" si="2">E12*D100</f>
        <v>0</v>
      </c>
      <c r="F100" s="307">
        <f t="shared" ref="F100:F108" si="3">(B100-D100*F12)*I12/100</f>
        <v>0</v>
      </c>
      <c r="G100" s="84"/>
      <c r="H100" s="84"/>
      <c r="AK100" s="32"/>
    </row>
    <row r="101" spans="1:37" x14ac:dyDescent="0.2">
      <c r="A101" s="238"/>
      <c r="B101" s="326"/>
      <c r="C101" s="370"/>
      <c r="D101" s="326"/>
      <c r="E101" s="307">
        <f t="shared" si="2"/>
        <v>0</v>
      </c>
      <c r="F101" s="307">
        <f t="shared" si="3"/>
        <v>0</v>
      </c>
      <c r="G101" s="84"/>
      <c r="H101" s="84"/>
      <c r="AK101" s="32"/>
    </row>
    <row r="102" spans="1:37" x14ac:dyDescent="0.2">
      <c r="A102" s="238"/>
      <c r="B102" s="326"/>
      <c r="C102" s="370"/>
      <c r="D102" s="326"/>
      <c r="E102" s="307">
        <f t="shared" si="2"/>
        <v>0</v>
      </c>
      <c r="F102" s="307">
        <f t="shared" si="3"/>
        <v>0</v>
      </c>
      <c r="G102" s="84"/>
      <c r="H102" s="84"/>
      <c r="AK102" s="32"/>
    </row>
    <row r="103" spans="1:37" x14ac:dyDescent="0.2">
      <c r="A103" s="238"/>
      <c r="B103" s="326"/>
      <c r="C103" s="370"/>
      <c r="D103" s="326"/>
      <c r="E103" s="307">
        <f t="shared" si="2"/>
        <v>0</v>
      </c>
      <c r="F103" s="307">
        <f t="shared" si="3"/>
        <v>0</v>
      </c>
      <c r="G103" s="84"/>
      <c r="H103" s="84"/>
      <c r="AK103" s="32"/>
    </row>
    <row r="104" spans="1:37" x14ac:dyDescent="0.2">
      <c r="A104" s="238"/>
      <c r="B104" s="326"/>
      <c r="C104" s="370"/>
      <c r="D104" s="326"/>
      <c r="E104" s="307">
        <f t="shared" si="2"/>
        <v>0</v>
      </c>
      <c r="F104" s="307">
        <f t="shared" si="3"/>
        <v>0</v>
      </c>
      <c r="G104" s="84"/>
      <c r="H104" s="84"/>
      <c r="AK104" s="32"/>
    </row>
    <row r="105" spans="1:37" x14ac:dyDescent="0.2">
      <c r="A105" s="238"/>
      <c r="B105" s="326"/>
      <c r="C105" s="370"/>
      <c r="D105" s="326"/>
      <c r="E105" s="307">
        <f t="shared" si="2"/>
        <v>0</v>
      </c>
      <c r="F105" s="307">
        <f t="shared" si="3"/>
        <v>0</v>
      </c>
      <c r="G105" s="84"/>
      <c r="H105" s="84"/>
      <c r="AK105" s="32"/>
    </row>
    <row r="106" spans="1:37" x14ac:dyDescent="0.2">
      <c r="A106" s="238"/>
      <c r="B106" s="326"/>
      <c r="C106" s="370"/>
      <c r="D106" s="326"/>
      <c r="E106" s="307">
        <f t="shared" si="2"/>
        <v>0</v>
      </c>
      <c r="F106" s="307">
        <f t="shared" si="3"/>
        <v>0</v>
      </c>
      <c r="G106" s="84"/>
      <c r="H106" s="84"/>
      <c r="AK106" s="32"/>
    </row>
    <row r="107" spans="1:37" x14ac:dyDescent="0.2">
      <c r="A107" s="238"/>
      <c r="B107" s="326"/>
      <c r="C107" s="370"/>
      <c r="D107" s="326"/>
      <c r="E107" s="307">
        <f t="shared" si="2"/>
        <v>0</v>
      </c>
      <c r="F107" s="307">
        <f t="shared" si="3"/>
        <v>0</v>
      </c>
      <c r="G107" s="84"/>
      <c r="H107" s="84"/>
      <c r="AK107" s="32"/>
    </row>
    <row r="108" spans="1:37" x14ac:dyDescent="0.2">
      <c r="A108" s="238" t="s">
        <v>19</v>
      </c>
      <c r="B108" s="326"/>
      <c r="C108" s="370"/>
      <c r="D108" s="326"/>
      <c r="E108" s="307">
        <f t="shared" si="2"/>
        <v>0</v>
      </c>
      <c r="F108" s="307">
        <f t="shared" si="3"/>
        <v>0</v>
      </c>
      <c r="G108" s="84"/>
      <c r="H108" s="84"/>
      <c r="AK108" s="32"/>
    </row>
    <row r="109" spans="1:37" s="88" customFormat="1" ht="15.75" x14ac:dyDescent="0.25">
      <c r="A109" s="85" t="s">
        <v>27</v>
      </c>
      <c r="B109" s="327">
        <f>SUM(B99:B108)</f>
        <v>0</v>
      </c>
      <c r="C109" s="371"/>
      <c r="D109" s="327">
        <f>SUM(D99:D108)</f>
        <v>0</v>
      </c>
      <c r="E109" s="327">
        <f>SUM(E99:E108)</f>
        <v>0</v>
      </c>
      <c r="F109" s="327">
        <f>SUM(F99:F108)</f>
        <v>0</v>
      </c>
      <c r="G109" s="86"/>
      <c r="H109" s="86"/>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row>
    <row r="110" spans="1:37" s="88" customFormat="1" ht="15.75" x14ac:dyDescent="0.25">
      <c r="A110" s="85" t="s">
        <v>28</v>
      </c>
      <c r="B110" s="356"/>
      <c r="C110" s="372"/>
      <c r="D110" s="356"/>
      <c r="E110" s="357"/>
      <c r="F110" s="327">
        <f>E109+F109</f>
        <v>0</v>
      </c>
      <c r="G110" s="86"/>
      <c r="H110" s="86"/>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row>
    <row r="111" spans="1:37" s="88" customFormat="1" ht="15.75" x14ac:dyDescent="0.25">
      <c r="A111" s="90"/>
      <c r="B111" s="89"/>
      <c r="C111" s="277"/>
      <c r="D111" s="89"/>
      <c r="E111" s="91"/>
      <c r="F111" s="86"/>
      <c r="G111" s="86"/>
      <c r="H111" s="86"/>
      <c r="I111" s="91"/>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row>
    <row r="112" spans="1:37" s="88" customFormat="1" ht="15.75" x14ac:dyDescent="0.25">
      <c r="A112" s="90"/>
      <c r="B112" s="89"/>
      <c r="C112" s="277"/>
      <c r="D112" s="89"/>
      <c r="E112" s="91"/>
      <c r="F112" s="92"/>
      <c r="G112" s="86"/>
      <c r="H112" s="86"/>
      <c r="I112" s="91"/>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row>
    <row r="113" spans="1:16" s="31" customFormat="1" ht="15.75" x14ac:dyDescent="0.2">
      <c r="A113" s="10" t="s">
        <v>151</v>
      </c>
      <c r="B113" s="30"/>
      <c r="C113" s="278"/>
      <c r="D113" s="30"/>
      <c r="E113" s="30"/>
      <c r="F113" s="30"/>
      <c r="G113" s="30"/>
      <c r="H113" s="30"/>
      <c r="I113" s="9"/>
    </row>
    <row r="114" spans="1:16" s="31" customFormat="1" ht="15.75" x14ac:dyDescent="0.2">
      <c r="A114" s="10"/>
      <c r="B114" s="30"/>
      <c r="C114" s="278"/>
      <c r="D114" s="30"/>
      <c r="E114" s="30"/>
      <c r="F114" s="30"/>
      <c r="G114" s="30"/>
      <c r="H114" s="30"/>
      <c r="I114" s="9"/>
    </row>
    <row r="115" spans="1:16" ht="15" customHeight="1" x14ac:dyDescent="0.2">
      <c r="A115" s="611" t="s">
        <v>56</v>
      </c>
      <c r="B115" s="611" t="s">
        <v>80</v>
      </c>
      <c r="C115" s="279"/>
      <c r="D115" s="609" t="s">
        <v>13</v>
      </c>
      <c r="E115" s="613" t="str">
        <f>IF('Allgemeines+Zusammenfassung'!$B$14="Kalenderjahr","Jahreshöchstleistung",CONCATENATE("Jahreshöchstleistung 10/",'Allgemeines+Zusammenfassung'!$B$11-1," bis 09/",'Allgemeines+Zusammenfassung'!$B$11))</f>
        <v>Jahreshöchstleistung</v>
      </c>
      <c r="F115" s="613" t="str">
        <f>IF('Allgemeines+Zusammenfassung'!$B$14="Kalenderjahr","Angabe entfällt",CONCATENATE("Jahreshöchstleistung 10/",'Allgemeines+Zusammenfassung'!$B$11," bis 09/",'Allgemeines+Zusammenfassung'!$B$11+1))</f>
        <v>Angabe entfällt</v>
      </c>
      <c r="G115" s="609" t="s">
        <v>29</v>
      </c>
      <c r="H115" s="609" t="s">
        <v>81</v>
      </c>
      <c r="I115" s="609" t="s">
        <v>82</v>
      </c>
      <c r="J115" s="609" t="s">
        <v>30</v>
      </c>
      <c r="K115" s="613" t="s">
        <v>172</v>
      </c>
      <c r="L115" s="613" t="s">
        <v>171</v>
      </c>
      <c r="M115" s="613" t="s">
        <v>169</v>
      </c>
      <c r="N115" s="613" t="s">
        <v>170</v>
      </c>
    </row>
    <row r="116" spans="1:16" ht="15" customHeight="1" x14ac:dyDescent="0.2">
      <c r="A116" s="612"/>
      <c r="B116" s="612"/>
      <c r="C116" s="279"/>
      <c r="D116" s="610"/>
      <c r="E116" s="610"/>
      <c r="F116" s="610"/>
      <c r="G116" s="610"/>
      <c r="H116" s="610"/>
      <c r="I116" s="610"/>
      <c r="J116" s="610"/>
      <c r="K116" s="610"/>
      <c r="L116" s="610"/>
      <c r="M116" s="610"/>
      <c r="N116" s="610"/>
    </row>
    <row r="117" spans="1:16" ht="15.75" x14ac:dyDescent="0.2">
      <c r="A117" s="41" t="s">
        <v>32</v>
      </c>
      <c r="B117" s="42" t="s">
        <v>32</v>
      </c>
      <c r="C117" s="276"/>
      <c r="D117" s="38" t="s">
        <v>17</v>
      </c>
      <c r="E117" s="272" t="s">
        <v>21</v>
      </c>
      <c r="F117" s="272" t="s">
        <v>21</v>
      </c>
      <c r="G117" s="42" t="s">
        <v>22</v>
      </c>
      <c r="H117" s="42" t="s">
        <v>22</v>
      </c>
      <c r="I117" s="42" t="s">
        <v>22</v>
      </c>
      <c r="J117" s="42" t="s">
        <v>22</v>
      </c>
      <c r="K117" s="42" t="s">
        <v>22</v>
      </c>
      <c r="L117" s="42" t="s">
        <v>22</v>
      </c>
      <c r="M117" s="42" t="s">
        <v>22</v>
      </c>
      <c r="N117" s="42" t="s">
        <v>22</v>
      </c>
    </row>
    <row r="118" spans="1:16" x14ac:dyDescent="0.2">
      <c r="A118" s="237"/>
      <c r="B118" s="237"/>
      <c r="C118" s="280"/>
      <c r="D118" s="326"/>
      <c r="E118" s="326"/>
      <c r="F118" s="326"/>
      <c r="G118" s="308">
        <f>IF('Allgemeines+Zusammenfassung'!$B$13="Ja",'Netzentgelte i.e.S. (Ist)'!H118,'Netzentgelte i.e.S. (Ist)'!I118)</f>
        <v>0</v>
      </c>
      <c r="H118" s="308">
        <f>IF(D118=0,0,D118*($F$87+($I$87/(1+(D118/$A$87)^$D$87)))/100)</f>
        <v>0</v>
      </c>
      <c r="I118" s="308">
        <f>IF(D118&gt;=$C$50,(D118-$F$50)*$I$50/100+$E$50,IF(D118&gt;=$C$49,(D118-$F$49)*$I$49/100+$E$49,IF(D118&gt;=$C$48,(D118-$F$48)*$I$48/100+$E$48,IF(D118&gt;=$C$47,(D118-$F$47)*$I$47/100+$E$47,IF(D118&gt;=$C$46,(D118-$F$46)*$I$46/100+$E$46,IF(D118&gt;=$C$45,(D118-$F$45)*$I$45/100+$E$45,IF(D118&gt;=$C$44,(D118-$F$44)*$I$44/100+$E$44,IF(D118&gt;=$C$43,(D118-$F$43)*$I$43/100+$E$43,IF(D118&gt;=$C$42,(D118-$F$42)*$I$42/100+$E$42,IF(D118&gt;=$C$41,(D118-$F$41)*$I$41/100+$E$41,IF(D118&gt;=$C$40,(D118-$F$40)*$I$40/100+$E$40,IF(D118&gt;=$C$39,(D118-$F$39)*$I$39/100+$E$39,IF(D118&gt;=$C$38,(D118-$F$38)*$I$38/100+$E$38,IF(D118&gt;=$C$37,(D118-$F$37)*$I$37/100+$E$37,IF(D118&gt;=$C$36,(D118-$F$36)*$I$36/100+$E$36,IF(D118&gt;=$C$35,(D118-$F$35)*$I$35/100+$E$35,IF(D118&gt;=$C$34,(D118-$F$34)*$I$34/100+$E$34,IF(D118&gt;=$C$33,(D118-$F$33)*$I$33/100+$E$33,IF(D118&gt;=$C$32,(D118-$F$32)*$I$32/100+$E$32,IF(D118&gt;=$C$31,(D118-$F$31)*$I$31/100+$E$31,0))))))))))))))))))))</f>
        <v>0</v>
      </c>
      <c r="J118" s="308">
        <f>IF('Allgemeines+Zusammenfassung'!$B$13="Ja",(IF('Allgemeines+Zusammenfassung'!$B$14="Kalenderjahr",'Netzentgelte i.e.S. (Ist)'!K118,'Netzentgelte i.e.S. (Ist)'!K118*9/12+'Netzentgelte i.e.S. (Ist)'!M118*3/12)),(IF('Allgemeines+Zusammenfassung'!$B$14="Kalenderjahr",'Netzentgelte i.e.S. (Ist)'!L118,'Netzentgelte i.e.S. (Ist)'!L118*9/12+'Netzentgelte i.e.S. (Ist)'!N118*3/12)))</f>
        <v>0</v>
      </c>
      <c r="K118" s="308">
        <f>IF(E118=0,0,E118*($F$91+($I$91/(1+(E118/$A$91)^$D$91))))</f>
        <v>0</v>
      </c>
      <c r="L118" s="308">
        <f>IF(E118&gt;=$C$78,(E118-$F$78)*$I$78+$E$78,IF(E118&gt;=$C$77,(E118-$F$77)*$I$77+$E$77,IF(E118&gt;=$C$76,(E118-$F$76)*$I$76+$E$76,IF(E118&gt;=$C$75,(E118-$F$75)*$I$75+$E$75,IF(E118&gt;=$C$74,(E118-$F$74)*$I$74+$E$74,IF(E118&gt;=$C$73,(E118-$F$73)*$I$73+$E$73,IF(E118&gt;=$C$72,(E118-$F$72)*$I$72+$E$72,IF(E118&gt;=$C$71,(E118-$F$71)*$I$71+$E$71,IF(E118&gt;=$C$70,(E118-$F$70)*$I$70+$E$70,IF(E118&gt;=$C$69,(E118-$F$69)*$I$69+$E$69,IF(E118&gt;=$C$68,(E118-$F$68)*$I$68+$E$68,IF(E118&gt;=$C$67,(E118-$F$67)*$I$67+$E$67,IF(E118&gt;=$C$66,(E118-$F$66)*$I$66+$E$66,IF(E118&gt;=$C$65,(E118-$F$65)*$I$65+$E$65,IF(E118&gt;=$C$64,(E118-$F$64)*$I$64+$E$64,IF(E118&gt;=$C$63,(E118-$F$63)*$I$63+$E$63,IF(E118&gt;=$C$62,(E118-$F$62)*$I$62+$E$62,IF(E118&gt;=$C$61,(E118-$F$61)*$I$61+$E$61,IF(E118&gt;=$C$60,(E118-$F$60)*$I$60+$E$60,IF(E118&gt;=$C$59,(E118-$F$59)*$I$59+$E$59,0))))))))))))))))))))</f>
        <v>0</v>
      </c>
      <c r="M118" s="308">
        <f>IF(F118=0,0,F118*($F$91+($I$91/(1+(F118/$A$91)^$D$91))))</f>
        <v>0</v>
      </c>
      <c r="N118" s="308">
        <f>IF(F118&gt;=$C$78,(F118-$F$78)*$I$78+$E$78,IF(F118&gt;=$C$77,(F118-$F$77)*$I$77+$E$77,IF(F118&gt;=$C$76,(F118-$F$76)*$I$76+$E$76,IF(F118&gt;=$C$75,(F118-$F$75)*$I$75+$E$75,IF(F118&gt;=$C$74,(F118-$F$74)*$I$74+$E$74,IF(F118&gt;=$C$73,(F118-$F$73)*$I$73+$E$73,IF(F118&gt;=$C$72,(F118-$F$72)*$I$72+$E$72,IF(F118&gt;=$C$71,(F118-$F$71)*$I$71+$E$71,IF(F118&gt;=$C$70,(F118-$F$70)*$I$70+$E$70,IF(F118&gt;=$C$69,(F118-$F$69)*$I$69+$E$69,IF(F118&gt;=$C$68,(F118-$F$68)*$I$68+$E$68,IF(F118&gt;=$C$67,(F118-$F$67)*$I$67+$E$67,IF(F118&gt;=$C$66,(F118-$F$66)*$I$66+$E$66,IF(F118&gt;=$C$65,(F118-$F$65)*$I$65+$E$65,IF(F118&gt;=$C$64,(F118-$F$64)*$I$64+$E$64,IF(F118&gt;=$C$63,(F118-$F$63)*$I$63+$E$63,IF(F118&gt;=$C$62,(F118-$F$62)*$I$62+$E$62,IF(F118&gt;=$C$61,(F118-$F$61)*$I$61+$E$61,IF(F118&gt;=$C$60,(F118-$F$60)*$I$60+$E$60,IF(F118&gt;=$C$59,(F118-$F$59)*$I$59+$E$59,0))))))))))))))))))))</f>
        <v>0</v>
      </c>
      <c r="P118" s="137"/>
    </row>
    <row r="119" spans="1:16" x14ac:dyDescent="0.2">
      <c r="A119" s="238"/>
      <c r="B119" s="238"/>
      <c r="C119" s="280"/>
      <c r="D119" s="326"/>
      <c r="E119" s="326"/>
      <c r="F119" s="326"/>
      <c r="G119" s="308">
        <f>IF('Allgemeines+Zusammenfassung'!$B$13="Ja",'Netzentgelte i.e.S. (Ist)'!H119,'Netzentgelte i.e.S. (Ist)'!I119)</f>
        <v>0</v>
      </c>
      <c r="H119" s="308">
        <f t="shared" ref="H119:H137" si="4">IF(D119=0,0,D119*($F$87+($I$87/(1+(D119/$A$87)^$D$87)))/100)</f>
        <v>0</v>
      </c>
      <c r="I119" s="308">
        <f t="shared" ref="I119:I137" si="5">IF(D119&gt;=$C$50,(D119-$F$50)*$I$50/100+$E$50,IF(D119&gt;=$C$49,(D119-$F$49)*$I$49/100+$E$49,IF(D119&gt;=$C$48,(D119-$F$48)*$I$48/100+$E$48,IF(D119&gt;=$C$47,(D119-$F$47)*$I$47/100+$E$47,IF(D119&gt;=$C$46,(D119-$F$46)*$I$46/100+$E$46,IF(D119&gt;=$C$45,(D119-$F$45)*$I$45/100+$E$45,IF(D119&gt;=$C$44,(D119-$F$44)*$I$44/100+$E$44,IF(D119&gt;=$C$43,(D119-$F$43)*$I$43/100+$E$43,IF(D119&gt;=$C$42,(D119-$F$42)*$I$42/100+$E$42,IF(D119&gt;=$C$41,(D119-$F$41)*$I$41/100+$E$41,IF(D119&gt;=$C$40,(D119-$F$40)*$I$40/100+$E$40,IF(D119&gt;=$C$39,(D119-$F$39)*$I$39/100+$E$39,IF(D119&gt;=$C$38,(D119-$F$38)*$I$38/100+$E$38,IF(D119&gt;=$C$37,(D119-$F$37)*$I$37/100+$E$37,IF(D119&gt;=$C$36,(D119-$F$36)*$I$36/100+$E$36,IF(D119&gt;=$C$35,(D119-$F$35)*$I$35/100+$E$35,IF(D119&gt;=$C$34,(D119-$F$34)*$I$34/100+$E$34,IF(D119&gt;=$C$33,(D119-$F$33)*$I$33/100+$E$33,IF(D119&gt;=$C$32,(D119-$F$32)*$I$32/100+$E$32,IF(D119&gt;=$C$31,(D119-$F$31)*$I$31/100+$E$31,0))))))))))))))))))))</f>
        <v>0</v>
      </c>
      <c r="J119" s="308">
        <f>IF('Allgemeines+Zusammenfassung'!$B$13="Ja",(IF('Allgemeines+Zusammenfassung'!$B$14="Kalenderjahr",'Netzentgelte i.e.S. (Ist)'!K119,'Netzentgelte i.e.S. (Ist)'!K119*9/12+'Netzentgelte i.e.S. (Ist)'!M119*3/12)),(IF('Allgemeines+Zusammenfassung'!$B$14="Kalenderjahr",'Netzentgelte i.e.S. (Ist)'!L119,'Netzentgelte i.e.S. (Ist)'!L119*9/12+'Netzentgelte i.e.S. (Ist)'!N119*3/12)))</f>
        <v>0</v>
      </c>
      <c r="K119" s="308">
        <f t="shared" ref="K119:K137" si="6">IF(E119=0,0,E119*($F$91+($I$91/(1+(E119/$A$91)^$D$91))))</f>
        <v>0</v>
      </c>
      <c r="L119" s="308">
        <f t="shared" ref="L119:L137" si="7">IF(E119&gt;=$C$78,(E119-$F$78)*$I$78+$E$78,IF(E119&gt;=$C$77,(E119-$F$77)*$I$77+$E$77,IF(E119&gt;=$C$76,(E119-$F$76)*$I$76+$E$76,IF(E119&gt;=$C$75,(E119-$F$75)*$I$75+$E$75,IF(E119&gt;=$C$74,(E119-$F$74)*$I$74+$E$74,IF(E119&gt;=$C$73,(E119-$F$73)*$I$73+$E$73,IF(E119&gt;=$C$72,(E119-$F$72)*$I$72+$E$72,IF(E119&gt;=$C$71,(E119-$F$71)*$I$71+$E$71,IF(E119&gt;=$C$70,(E119-$F$70)*$I$70+$E$70,IF(E119&gt;=$C$69,(E119-$F$69)*$I$69+$E$69,IF(E119&gt;=$C$68,(E119-$F$68)*$I$68+$E$68,IF(E119&gt;=$C$67,(E119-$F$67)*$I$67+$E$67,IF(E119&gt;=$C$66,(E119-$F$66)*$I$66+$E$66,IF(E119&gt;=$C$65,(E119-$F$65)*$I$65+$E$65,IF(E119&gt;=$C$64,(E119-$F$64)*$I$64+$E$64,IF(E119&gt;=$C$63,(E119-$F$63)*$I$63+$E$63,IF(E119&gt;=$C$62,(E119-$F$62)*$I$62+$E$62,IF(E119&gt;=$C$61,(E119-$F$61)*$I$61+$E$61,IF(E119&gt;=$C$60,(E119-$F$60)*$I$60+$E$60,IF(E119&gt;=$C$59,(E119-$F$59)*$I$59+$E$59,0))))))))))))))))))))</f>
        <v>0</v>
      </c>
      <c r="M119" s="308">
        <f t="shared" ref="M119:M137" si="8">IF(F119=0,0,F119*($F$91+($I$91/(1+(F119/$A$91)^$D$91))))</f>
        <v>0</v>
      </c>
      <c r="N119" s="309">
        <f t="shared" ref="N119:N137" si="9">IF(F119&gt;=$C$78,(F119-$F$78)*$I$78+$E$78,IF(F119&gt;=$C$77,(F119-$F$77)*$I$77+$E$77,IF(F119&gt;=$C$76,(F119-$F$76)*$I$76+$E$76,IF(F119&gt;=$C$75,(F119-$F$75)*$I$75+$E$75,IF(F119&gt;=$C$74,(F119-$F$74)*$I$74+$E$74,IF(F119&gt;=$C$73,(F119-$F$73)*$I$73+$E$73,IF(F119&gt;=$C$72,(F119-$F$72)*$I$72+$E$72,IF(F119&gt;=$C$71,(F119-$F$71)*$I$71+$E$71,IF(F119&gt;=$C$70,(F119-$F$70)*$I$70+$E$70,IF(F119&gt;=$C$69,(F119-$F$69)*$I$69+$E$69,IF(F119&gt;=$C$68,(F119-$F$68)*$I$68+$E$68,IF(F119&gt;=$C$67,(F119-$F$67)*$I$67+$E$67,IF(F119&gt;=$C$66,(F119-$F$66)*$I$66+$E$66,IF(F119&gt;=$C$65,(F119-$F$65)*$I$65+$E$65,IF(F119&gt;=$C$64,(F119-$F$64)*$I$64+$E$64,IF(F119&gt;=$C$63,(F119-$F$63)*$I$63+$E$63,IF(F119&gt;=$C$62,(F119-$F$62)*$I$62+$E$62,IF(F119&gt;=$C$61,(F119-$F$61)*$I$61+$E$61,IF(F119&gt;=$C$60,(F119-$F$60)*$I$60+$E$60,IF(F119&gt;=$C$59,(F119-$F$59)*$I$59+$E$59,0))))))))))))))))))))</f>
        <v>0</v>
      </c>
      <c r="P119" s="137"/>
    </row>
    <row r="120" spans="1:16" x14ac:dyDescent="0.2">
      <c r="A120" s="238"/>
      <c r="B120" s="238"/>
      <c r="C120" s="280"/>
      <c r="D120" s="326"/>
      <c r="E120" s="326"/>
      <c r="F120" s="326"/>
      <c r="G120" s="308">
        <f>IF('Allgemeines+Zusammenfassung'!$B$13="Ja",'Netzentgelte i.e.S. (Ist)'!H120,'Netzentgelte i.e.S. (Ist)'!I120)</f>
        <v>0</v>
      </c>
      <c r="H120" s="308">
        <f t="shared" si="4"/>
        <v>0</v>
      </c>
      <c r="I120" s="308">
        <f t="shared" si="5"/>
        <v>0</v>
      </c>
      <c r="J120" s="308">
        <f>IF('Allgemeines+Zusammenfassung'!$B$13="Ja",(IF('Allgemeines+Zusammenfassung'!$B$14="Kalenderjahr",'Netzentgelte i.e.S. (Ist)'!K120,'Netzentgelte i.e.S. (Ist)'!K120*9/12+'Netzentgelte i.e.S. (Ist)'!M120*3/12)),(IF('Allgemeines+Zusammenfassung'!$B$14="Kalenderjahr",'Netzentgelte i.e.S. (Ist)'!L120,'Netzentgelte i.e.S. (Ist)'!L120*9/12+'Netzentgelte i.e.S. (Ist)'!N120*3/12)))</f>
        <v>0</v>
      </c>
      <c r="K120" s="308">
        <f t="shared" si="6"/>
        <v>0</v>
      </c>
      <c r="L120" s="308">
        <f t="shared" si="7"/>
        <v>0</v>
      </c>
      <c r="M120" s="308">
        <f t="shared" si="8"/>
        <v>0</v>
      </c>
      <c r="N120" s="308">
        <f t="shared" si="9"/>
        <v>0</v>
      </c>
      <c r="P120" s="137"/>
    </row>
    <row r="121" spans="1:16" x14ac:dyDescent="0.2">
      <c r="A121" s="237"/>
      <c r="B121" s="237"/>
      <c r="C121" s="280"/>
      <c r="D121" s="326"/>
      <c r="E121" s="326"/>
      <c r="F121" s="326"/>
      <c r="G121" s="308">
        <f>IF('Allgemeines+Zusammenfassung'!$B$13="Ja",'Netzentgelte i.e.S. (Ist)'!H121,'Netzentgelte i.e.S. (Ist)'!I121)</f>
        <v>0</v>
      </c>
      <c r="H121" s="308">
        <f t="shared" si="4"/>
        <v>0</v>
      </c>
      <c r="I121" s="308">
        <f t="shared" si="5"/>
        <v>0</v>
      </c>
      <c r="J121" s="308">
        <f>IF('Allgemeines+Zusammenfassung'!$B$13="Ja",(IF('Allgemeines+Zusammenfassung'!$B$14="Kalenderjahr",'Netzentgelte i.e.S. (Ist)'!K121,'Netzentgelte i.e.S. (Ist)'!K121*9/12+'Netzentgelte i.e.S. (Ist)'!M121*3/12)),(IF('Allgemeines+Zusammenfassung'!$B$14="Kalenderjahr",'Netzentgelte i.e.S. (Ist)'!L121,'Netzentgelte i.e.S. (Ist)'!L121*9/12+'Netzentgelte i.e.S. (Ist)'!N121*3/12)))</f>
        <v>0</v>
      </c>
      <c r="K121" s="308">
        <f t="shared" si="6"/>
        <v>0</v>
      </c>
      <c r="L121" s="308">
        <f t="shared" si="7"/>
        <v>0</v>
      </c>
      <c r="M121" s="308">
        <f t="shared" si="8"/>
        <v>0</v>
      </c>
      <c r="N121" s="308">
        <f t="shared" si="9"/>
        <v>0</v>
      </c>
      <c r="P121" s="137"/>
    </row>
    <row r="122" spans="1:16" x14ac:dyDescent="0.2">
      <c r="A122" s="238"/>
      <c r="B122" s="238"/>
      <c r="C122" s="280"/>
      <c r="D122" s="326"/>
      <c r="E122" s="326"/>
      <c r="F122" s="326"/>
      <c r="G122" s="308">
        <f>IF('Allgemeines+Zusammenfassung'!$B$13="Ja",'Netzentgelte i.e.S. (Ist)'!H122,'Netzentgelte i.e.S. (Ist)'!I122)</f>
        <v>0</v>
      </c>
      <c r="H122" s="308">
        <f t="shared" si="4"/>
        <v>0</v>
      </c>
      <c r="I122" s="308">
        <f t="shared" si="5"/>
        <v>0</v>
      </c>
      <c r="J122" s="308">
        <f>IF('Allgemeines+Zusammenfassung'!$B$13="Ja",(IF('Allgemeines+Zusammenfassung'!$B$14="Kalenderjahr",'Netzentgelte i.e.S. (Ist)'!K122,'Netzentgelte i.e.S. (Ist)'!K122*9/12+'Netzentgelte i.e.S. (Ist)'!M122*3/12)),(IF('Allgemeines+Zusammenfassung'!$B$14="Kalenderjahr",'Netzentgelte i.e.S. (Ist)'!L122,'Netzentgelte i.e.S. (Ist)'!L122*9/12+'Netzentgelte i.e.S. (Ist)'!N122*3/12)))</f>
        <v>0</v>
      </c>
      <c r="K122" s="308">
        <f t="shared" si="6"/>
        <v>0</v>
      </c>
      <c r="L122" s="308">
        <f t="shared" si="7"/>
        <v>0</v>
      </c>
      <c r="M122" s="308">
        <f t="shared" si="8"/>
        <v>0</v>
      </c>
      <c r="N122" s="308">
        <f t="shared" si="9"/>
        <v>0</v>
      </c>
      <c r="P122" s="137"/>
    </row>
    <row r="123" spans="1:16" x14ac:dyDescent="0.2">
      <c r="A123" s="238"/>
      <c r="B123" s="238"/>
      <c r="C123" s="280"/>
      <c r="D123" s="326"/>
      <c r="E123" s="326"/>
      <c r="F123" s="326"/>
      <c r="G123" s="308">
        <f>IF('Allgemeines+Zusammenfassung'!$B$13="Ja",'Netzentgelte i.e.S. (Ist)'!H123,'Netzentgelte i.e.S. (Ist)'!I123)</f>
        <v>0</v>
      </c>
      <c r="H123" s="308">
        <f t="shared" si="4"/>
        <v>0</v>
      </c>
      <c r="I123" s="308">
        <f t="shared" si="5"/>
        <v>0</v>
      </c>
      <c r="J123" s="308">
        <f>IF('Allgemeines+Zusammenfassung'!$B$13="Ja",(IF('Allgemeines+Zusammenfassung'!$B$14="Kalenderjahr",'Netzentgelte i.e.S. (Ist)'!K123,'Netzentgelte i.e.S. (Ist)'!K123*9/12+'Netzentgelte i.e.S. (Ist)'!M123*3/12)),(IF('Allgemeines+Zusammenfassung'!$B$14="Kalenderjahr",'Netzentgelte i.e.S. (Ist)'!L123,'Netzentgelte i.e.S. (Ist)'!L123*9/12+'Netzentgelte i.e.S. (Ist)'!N123*3/12)))</f>
        <v>0</v>
      </c>
      <c r="K123" s="308">
        <f t="shared" si="6"/>
        <v>0</v>
      </c>
      <c r="L123" s="308">
        <f t="shared" si="7"/>
        <v>0</v>
      </c>
      <c r="M123" s="308">
        <f t="shared" si="8"/>
        <v>0</v>
      </c>
      <c r="N123" s="308">
        <f t="shared" si="9"/>
        <v>0</v>
      </c>
      <c r="P123" s="137"/>
    </row>
    <row r="124" spans="1:16" x14ac:dyDescent="0.2">
      <c r="A124" s="238"/>
      <c r="B124" s="238"/>
      <c r="C124" s="280"/>
      <c r="D124" s="326"/>
      <c r="E124" s="326"/>
      <c r="F124" s="326"/>
      <c r="G124" s="308">
        <f>IF('Allgemeines+Zusammenfassung'!$B$13="Ja",'Netzentgelte i.e.S. (Ist)'!H124,'Netzentgelte i.e.S. (Ist)'!I124)</f>
        <v>0</v>
      </c>
      <c r="H124" s="308">
        <f t="shared" si="4"/>
        <v>0</v>
      </c>
      <c r="I124" s="308">
        <f t="shared" si="5"/>
        <v>0</v>
      </c>
      <c r="J124" s="308">
        <f>IF('Allgemeines+Zusammenfassung'!$B$13="Ja",(IF('Allgemeines+Zusammenfassung'!$B$14="Kalenderjahr",'Netzentgelte i.e.S. (Ist)'!K124,'Netzentgelte i.e.S. (Ist)'!K124*9/12+'Netzentgelte i.e.S. (Ist)'!M124*3/12)),(IF('Allgemeines+Zusammenfassung'!$B$14="Kalenderjahr",'Netzentgelte i.e.S. (Ist)'!L124,'Netzentgelte i.e.S. (Ist)'!L124*9/12+'Netzentgelte i.e.S. (Ist)'!N124*3/12)))</f>
        <v>0</v>
      </c>
      <c r="K124" s="308">
        <f t="shared" si="6"/>
        <v>0</v>
      </c>
      <c r="L124" s="308">
        <f t="shared" si="7"/>
        <v>0</v>
      </c>
      <c r="M124" s="308">
        <f t="shared" si="8"/>
        <v>0</v>
      </c>
      <c r="N124" s="308">
        <f t="shared" si="9"/>
        <v>0</v>
      </c>
      <c r="P124" s="137"/>
    </row>
    <row r="125" spans="1:16" x14ac:dyDescent="0.2">
      <c r="A125" s="238"/>
      <c r="B125" s="238"/>
      <c r="C125" s="280"/>
      <c r="D125" s="326"/>
      <c r="E125" s="326"/>
      <c r="F125" s="326"/>
      <c r="G125" s="308">
        <f>IF('Allgemeines+Zusammenfassung'!$B$13="Ja",'Netzentgelte i.e.S. (Ist)'!H125,'Netzentgelte i.e.S. (Ist)'!I125)</f>
        <v>0</v>
      </c>
      <c r="H125" s="308">
        <f t="shared" si="4"/>
        <v>0</v>
      </c>
      <c r="I125" s="308">
        <f t="shared" si="5"/>
        <v>0</v>
      </c>
      <c r="J125" s="308">
        <f>IF('Allgemeines+Zusammenfassung'!$B$13="Ja",(IF('Allgemeines+Zusammenfassung'!$B$14="Kalenderjahr",'Netzentgelte i.e.S. (Ist)'!K125,'Netzentgelte i.e.S. (Ist)'!K125*9/12+'Netzentgelte i.e.S. (Ist)'!M125*3/12)),(IF('Allgemeines+Zusammenfassung'!$B$14="Kalenderjahr",'Netzentgelte i.e.S. (Ist)'!L125,'Netzentgelte i.e.S. (Ist)'!L125*9/12+'Netzentgelte i.e.S. (Ist)'!N125*3/12)))</f>
        <v>0</v>
      </c>
      <c r="K125" s="308">
        <f t="shared" si="6"/>
        <v>0</v>
      </c>
      <c r="L125" s="308">
        <f t="shared" si="7"/>
        <v>0</v>
      </c>
      <c r="M125" s="308">
        <f t="shared" si="8"/>
        <v>0</v>
      </c>
      <c r="N125" s="308">
        <f t="shared" si="9"/>
        <v>0</v>
      </c>
      <c r="P125" s="137"/>
    </row>
    <row r="126" spans="1:16" x14ac:dyDescent="0.2">
      <c r="A126" s="237"/>
      <c r="B126" s="237"/>
      <c r="C126" s="280"/>
      <c r="D126" s="326"/>
      <c r="E126" s="326"/>
      <c r="F126" s="326"/>
      <c r="G126" s="308">
        <f>IF('Allgemeines+Zusammenfassung'!$B$13="Ja",'Netzentgelte i.e.S. (Ist)'!H126,'Netzentgelte i.e.S. (Ist)'!I126)</f>
        <v>0</v>
      </c>
      <c r="H126" s="308">
        <f t="shared" si="4"/>
        <v>0</v>
      </c>
      <c r="I126" s="308">
        <f t="shared" si="5"/>
        <v>0</v>
      </c>
      <c r="J126" s="308">
        <f>IF('Allgemeines+Zusammenfassung'!$B$13="Ja",(IF('Allgemeines+Zusammenfassung'!$B$14="Kalenderjahr",'Netzentgelte i.e.S. (Ist)'!K126,'Netzentgelte i.e.S. (Ist)'!K126*9/12+'Netzentgelte i.e.S. (Ist)'!M126*3/12)),(IF('Allgemeines+Zusammenfassung'!$B$14="Kalenderjahr",'Netzentgelte i.e.S. (Ist)'!L126,'Netzentgelte i.e.S. (Ist)'!L126*9/12+'Netzentgelte i.e.S. (Ist)'!N126*3/12)))</f>
        <v>0</v>
      </c>
      <c r="K126" s="308">
        <f t="shared" si="6"/>
        <v>0</v>
      </c>
      <c r="L126" s="308">
        <f t="shared" si="7"/>
        <v>0</v>
      </c>
      <c r="M126" s="308">
        <f t="shared" si="8"/>
        <v>0</v>
      </c>
      <c r="N126" s="308">
        <f t="shared" si="9"/>
        <v>0</v>
      </c>
      <c r="P126" s="137"/>
    </row>
    <row r="127" spans="1:16" x14ac:dyDescent="0.2">
      <c r="A127" s="238"/>
      <c r="B127" s="238"/>
      <c r="C127" s="280"/>
      <c r="D127" s="326"/>
      <c r="E127" s="326"/>
      <c r="F127" s="326"/>
      <c r="G127" s="308">
        <f>IF('Allgemeines+Zusammenfassung'!$B$13="Ja",'Netzentgelte i.e.S. (Ist)'!H127,'Netzentgelte i.e.S. (Ist)'!I127)</f>
        <v>0</v>
      </c>
      <c r="H127" s="308">
        <f t="shared" si="4"/>
        <v>0</v>
      </c>
      <c r="I127" s="308">
        <f t="shared" si="5"/>
        <v>0</v>
      </c>
      <c r="J127" s="308">
        <f>IF('Allgemeines+Zusammenfassung'!$B$13="Ja",(IF('Allgemeines+Zusammenfassung'!$B$14="Kalenderjahr",'Netzentgelte i.e.S. (Ist)'!K127,'Netzentgelte i.e.S. (Ist)'!K127*9/12+'Netzentgelte i.e.S. (Ist)'!M127*3/12)),(IF('Allgemeines+Zusammenfassung'!$B$14="Kalenderjahr",'Netzentgelte i.e.S. (Ist)'!L127,'Netzentgelte i.e.S. (Ist)'!L127*9/12+'Netzentgelte i.e.S. (Ist)'!N127*3/12)))</f>
        <v>0</v>
      </c>
      <c r="K127" s="308">
        <f t="shared" si="6"/>
        <v>0</v>
      </c>
      <c r="L127" s="308">
        <f t="shared" si="7"/>
        <v>0</v>
      </c>
      <c r="M127" s="308">
        <f t="shared" si="8"/>
        <v>0</v>
      </c>
      <c r="N127" s="308">
        <f t="shared" si="9"/>
        <v>0</v>
      </c>
      <c r="P127" s="137"/>
    </row>
    <row r="128" spans="1:16" x14ac:dyDescent="0.2">
      <c r="A128" s="238"/>
      <c r="B128" s="238"/>
      <c r="C128" s="280"/>
      <c r="D128" s="326"/>
      <c r="E128" s="326"/>
      <c r="F128" s="326"/>
      <c r="G128" s="308">
        <f>IF('Allgemeines+Zusammenfassung'!$B$13="Ja",'Netzentgelte i.e.S. (Ist)'!H128,'Netzentgelte i.e.S. (Ist)'!I128)</f>
        <v>0</v>
      </c>
      <c r="H128" s="308">
        <f t="shared" si="4"/>
        <v>0</v>
      </c>
      <c r="I128" s="308">
        <f t="shared" si="5"/>
        <v>0</v>
      </c>
      <c r="J128" s="308">
        <f>IF('Allgemeines+Zusammenfassung'!$B$13="Ja",(IF('Allgemeines+Zusammenfassung'!$B$14="Kalenderjahr",'Netzentgelte i.e.S. (Ist)'!K128,'Netzentgelte i.e.S. (Ist)'!K128*9/12+'Netzentgelte i.e.S. (Ist)'!M128*3/12)),(IF('Allgemeines+Zusammenfassung'!$B$14="Kalenderjahr",'Netzentgelte i.e.S. (Ist)'!L128,'Netzentgelte i.e.S. (Ist)'!L128*9/12+'Netzentgelte i.e.S. (Ist)'!N128*3/12)))</f>
        <v>0</v>
      </c>
      <c r="K128" s="308">
        <f t="shared" si="6"/>
        <v>0</v>
      </c>
      <c r="L128" s="308">
        <f t="shared" si="7"/>
        <v>0</v>
      </c>
      <c r="M128" s="308">
        <f t="shared" si="8"/>
        <v>0</v>
      </c>
      <c r="N128" s="308">
        <f t="shared" si="9"/>
        <v>0</v>
      </c>
      <c r="P128" s="137"/>
    </row>
    <row r="129" spans="1:43" x14ac:dyDescent="0.2">
      <c r="A129" s="238"/>
      <c r="B129" s="238"/>
      <c r="C129" s="280"/>
      <c r="D129" s="326"/>
      <c r="E129" s="326"/>
      <c r="F129" s="326"/>
      <c r="G129" s="308">
        <f>IF('Allgemeines+Zusammenfassung'!$B$13="Ja",'Netzentgelte i.e.S. (Ist)'!H129,'Netzentgelte i.e.S. (Ist)'!I129)</f>
        <v>0</v>
      </c>
      <c r="H129" s="308">
        <f t="shared" si="4"/>
        <v>0</v>
      </c>
      <c r="I129" s="308">
        <f t="shared" si="5"/>
        <v>0</v>
      </c>
      <c r="J129" s="308">
        <f>IF('Allgemeines+Zusammenfassung'!$B$13="Ja",(IF('Allgemeines+Zusammenfassung'!$B$14="Kalenderjahr",'Netzentgelte i.e.S. (Ist)'!K129,'Netzentgelte i.e.S. (Ist)'!K129*9/12+'Netzentgelte i.e.S. (Ist)'!M129*3/12)),(IF('Allgemeines+Zusammenfassung'!$B$14="Kalenderjahr",'Netzentgelte i.e.S. (Ist)'!L129,'Netzentgelte i.e.S. (Ist)'!L129*9/12+'Netzentgelte i.e.S. (Ist)'!N129*3/12)))</f>
        <v>0</v>
      </c>
      <c r="K129" s="308">
        <f t="shared" si="6"/>
        <v>0</v>
      </c>
      <c r="L129" s="308">
        <f t="shared" si="7"/>
        <v>0</v>
      </c>
      <c r="M129" s="308">
        <f t="shared" si="8"/>
        <v>0</v>
      </c>
      <c r="N129" s="308">
        <f t="shared" si="9"/>
        <v>0</v>
      </c>
      <c r="P129" s="137"/>
    </row>
    <row r="130" spans="1:43" x14ac:dyDescent="0.2">
      <c r="A130" s="238"/>
      <c r="B130" s="238"/>
      <c r="C130" s="280"/>
      <c r="D130" s="326"/>
      <c r="E130" s="326"/>
      <c r="F130" s="326"/>
      <c r="G130" s="308">
        <f>IF('Allgemeines+Zusammenfassung'!$B$13="Ja",'Netzentgelte i.e.S. (Ist)'!H130,'Netzentgelte i.e.S. (Ist)'!I130)</f>
        <v>0</v>
      </c>
      <c r="H130" s="308">
        <f t="shared" si="4"/>
        <v>0</v>
      </c>
      <c r="I130" s="308">
        <f t="shared" si="5"/>
        <v>0</v>
      </c>
      <c r="J130" s="308">
        <f>IF('Allgemeines+Zusammenfassung'!$B$13="Ja",(IF('Allgemeines+Zusammenfassung'!$B$14="Kalenderjahr",'Netzentgelte i.e.S. (Ist)'!K130,'Netzentgelte i.e.S. (Ist)'!K130*9/12+'Netzentgelte i.e.S. (Ist)'!M130*3/12)),(IF('Allgemeines+Zusammenfassung'!$B$14="Kalenderjahr",'Netzentgelte i.e.S. (Ist)'!L130,'Netzentgelte i.e.S. (Ist)'!L130*9/12+'Netzentgelte i.e.S. (Ist)'!N130*3/12)))</f>
        <v>0</v>
      </c>
      <c r="K130" s="308">
        <f t="shared" si="6"/>
        <v>0</v>
      </c>
      <c r="L130" s="308">
        <f t="shared" si="7"/>
        <v>0</v>
      </c>
      <c r="M130" s="308">
        <f t="shared" si="8"/>
        <v>0</v>
      </c>
      <c r="N130" s="308">
        <f t="shared" si="9"/>
        <v>0</v>
      </c>
      <c r="P130" s="137"/>
    </row>
    <row r="131" spans="1:43" x14ac:dyDescent="0.2">
      <c r="A131" s="238"/>
      <c r="B131" s="238"/>
      <c r="C131" s="280"/>
      <c r="D131" s="326"/>
      <c r="E131" s="326"/>
      <c r="F131" s="326"/>
      <c r="G131" s="308">
        <f>IF('Allgemeines+Zusammenfassung'!$B$13="Ja",'Netzentgelte i.e.S. (Ist)'!H131,'Netzentgelte i.e.S. (Ist)'!I131)</f>
        <v>0</v>
      </c>
      <c r="H131" s="308">
        <f t="shared" si="4"/>
        <v>0</v>
      </c>
      <c r="I131" s="308">
        <f t="shared" si="5"/>
        <v>0</v>
      </c>
      <c r="J131" s="308">
        <f>IF('Allgemeines+Zusammenfassung'!$B$13="Ja",(IF('Allgemeines+Zusammenfassung'!$B$14="Kalenderjahr",'Netzentgelte i.e.S. (Ist)'!K131,'Netzentgelte i.e.S. (Ist)'!K131*9/12+'Netzentgelte i.e.S. (Ist)'!M131*3/12)),(IF('Allgemeines+Zusammenfassung'!$B$14="Kalenderjahr",'Netzentgelte i.e.S. (Ist)'!L131,'Netzentgelte i.e.S. (Ist)'!L131*9/12+'Netzentgelte i.e.S. (Ist)'!N131*3/12)))</f>
        <v>0</v>
      </c>
      <c r="K131" s="308">
        <f t="shared" si="6"/>
        <v>0</v>
      </c>
      <c r="L131" s="308">
        <f t="shared" si="7"/>
        <v>0</v>
      </c>
      <c r="M131" s="308">
        <f t="shared" si="8"/>
        <v>0</v>
      </c>
      <c r="N131" s="308">
        <f t="shared" si="9"/>
        <v>0</v>
      </c>
      <c r="P131" s="137"/>
    </row>
    <row r="132" spans="1:43" x14ac:dyDescent="0.2">
      <c r="A132" s="237"/>
      <c r="B132" s="237"/>
      <c r="C132" s="280"/>
      <c r="D132" s="326"/>
      <c r="E132" s="326"/>
      <c r="F132" s="326"/>
      <c r="G132" s="308">
        <f>IF('Allgemeines+Zusammenfassung'!$B$13="Ja",'Netzentgelte i.e.S. (Ist)'!H132,'Netzentgelte i.e.S. (Ist)'!I132)</f>
        <v>0</v>
      </c>
      <c r="H132" s="308">
        <f t="shared" si="4"/>
        <v>0</v>
      </c>
      <c r="I132" s="308">
        <f t="shared" si="5"/>
        <v>0</v>
      </c>
      <c r="J132" s="308">
        <f>IF('Allgemeines+Zusammenfassung'!$B$13="Ja",(IF('Allgemeines+Zusammenfassung'!$B$14="Kalenderjahr",'Netzentgelte i.e.S. (Ist)'!K132,'Netzentgelte i.e.S. (Ist)'!K132*9/12+'Netzentgelte i.e.S. (Ist)'!M132*3/12)),(IF('Allgemeines+Zusammenfassung'!$B$14="Kalenderjahr",'Netzentgelte i.e.S. (Ist)'!L132,'Netzentgelte i.e.S. (Ist)'!L132*9/12+'Netzentgelte i.e.S. (Ist)'!N132*3/12)))</f>
        <v>0</v>
      </c>
      <c r="K132" s="308">
        <f t="shared" si="6"/>
        <v>0</v>
      </c>
      <c r="L132" s="308">
        <f t="shared" si="7"/>
        <v>0</v>
      </c>
      <c r="M132" s="308">
        <f t="shared" si="8"/>
        <v>0</v>
      </c>
      <c r="N132" s="308">
        <f t="shared" si="9"/>
        <v>0</v>
      </c>
      <c r="P132" s="137"/>
    </row>
    <row r="133" spans="1:43" x14ac:dyDescent="0.2">
      <c r="A133" s="238"/>
      <c r="B133" s="238"/>
      <c r="C133" s="280"/>
      <c r="D133" s="326"/>
      <c r="E133" s="326"/>
      <c r="F133" s="326"/>
      <c r="G133" s="308">
        <f>IF('Allgemeines+Zusammenfassung'!$B$13="Ja",'Netzentgelte i.e.S. (Ist)'!H133,'Netzentgelte i.e.S. (Ist)'!I133)</f>
        <v>0</v>
      </c>
      <c r="H133" s="308">
        <f t="shared" si="4"/>
        <v>0</v>
      </c>
      <c r="I133" s="308">
        <f t="shared" si="5"/>
        <v>0</v>
      </c>
      <c r="J133" s="308">
        <f>IF('Allgemeines+Zusammenfassung'!$B$13="Ja",(IF('Allgemeines+Zusammenfassung'!$B$14="Kalenderjahr",'Netzentgelte i.e.S. (Ist)'!K133,'Netzentgelte i.e.S. (Ist)'!K133*9/12+'Netzentgelte i.e.S. (Ist)'!M133*3/12)),(IF('Allgemeines+Zusammenfassung'!$B$14="Kalenderjahr",'Netzentgelte i.e.S. (Ist)'!L133,'Netzentgelte i.e.S. (Ist)'!L133*9/12+'Netzentgelte i.e.S. (Ist)'!N133*3/12)))</f>
        <v>0</v>
      </c>
      <c r="K133" s="308">
        <f t="shared" si="6"/>
        <v>0</v>
      </c>
      <c r="L133" s="308">
        <f t="shared" si="7"/>
        <v>0</v>
      </c>
      <c r="M133" s="308">
        <f t="shared" si="8"/>
        <v>0</v>
      </c>
      <c r="N133" s="308">
        <f t="shared" si="9"/>
        <v>0</v>
      </c>
    </row>
    <row r="134" spans="1:43" x14ac:dyDescent="0.2">
      <c r="A134" s="238"/>
      <c r="B134" s="238"/>
      <c r="C134" s="280"/>
      <c r="D134" s="326"/>
      <c r="E134" s="326"/>
      <c r="F134" s="326"/>
      <c r="G134" s="308">
        <f>IF('Allgemeines+Zusammenfassung'!$B$13="Ja",'Netzentgelte i.e.S. (Ist)'!H134,'Netzentgelte i.e.S. (Ist)'!I134)</f>
        <v>0</v>
      </c>
      <c r="H134" s="308">
        <f t="shared" si="4"/>
        <v>0</v>
      </c>
      <c r="I134" s="308">
        <f t="shared" si="5"/>
        <v>0</v>
      </c>
      <c r="J134" s="308">
        <f>IF('Allgemeines+Zusammenfassung'!$B$13="Ja",(IF('Allgemeines+Zusammenfassung'!$B$14="Kalenderjahr",'Netzentgelte i.e.S. (Ist)'!K134,'Netzentgelte i.e.S. (Ist)'!K134*9/12+'Netzentgelte i.e.S. (Ist)'!M134*3/12)),(IF('Allgemeines+Zusammenfassung'!$B$14="Kalenderjahr",'Netzentgelte i.e.S. (Ist)'!L134,'Netzentgelte i.e.S. (Ist)'!L134*9/12+'Netzentgelte i.e.S. (Ist)'!N134*3/12)))</f>
        <v>0</v>
      </c>
      <c r="K134" s="308">
        <f t="shared" si="6"/>
        <v>0</v>
      </c>
      <c r="L134" s="308">
        <f t="shared" si="7"/>
        <v>0</v>
      </c>
      <c r="M134" s="308">
        <f t="shared" si="8"/>
        <v>0</v>
      </c>
      <c r="N134" s="308">
        <f t="shared" si="9"/>
        <v>0</v>
      </c>
    </row>
    <row r="135" spans="1:43" x14ac:dyDescent="0.2">
      <c r="A135" s="238"/>
      <c r="B135" s="238"/>
      <c r="C135" s="280"/>
      <c r="D135" s="326"/>
      <c r="E135" s="326"/>
      <c r="F135" s="326"/>
      <c r="G135" s="308">
        <f>IF('Allgemeines+Zusammenfassung'!$B$13="Ja",'Netzentgelte i.e.S. (Ist)'!H135,'Netzentgelte i.e.S. (Ist)'!I135)</f>
        <v>0</v>
      </c>
      <c r="H135" s="308">
        <f t="shared" si="4"/>
        <v>0</v>
      </c>
      <c r="I135" s="308">
        <f t="shared" si="5"/>
        <v>0</v>
      </c>
      <c r="J135" s="308">
        <f>IF('Allgemeines+Zusammenfassung'!$B$13="Ja",(IF('Allgemeines+Zusammenfassung'!$B$14="Kalenderjahr",'Netzentgelte i.e.S. (Ist)'!K135,'Netzentgelte i.e.S. (Ist)'!K135*9/12+'Netzentgelte i.e.S. (Ist)'!M135*3/12)),(IF('Allgemeines+Zusammenfassung'!$B$14="Kalenderjahr",'Netzentgelte i.e.S. (Ist)'!L135,'Netzentgelte i.e.S. (Ist)'!L135*9/12+'Netzentgelte i.e.S. (Ist)'!N135*3/12)))</f>
        <v>0</v>
      </c>
      <c r="K135" s="308">
        <f t="shared" si="6"/>
        <v>0</v>
      </c>
      <c r="L135" s="308">
        <f t="shared" si="7"/>
        <v>0</v>
      </c>
      <c r="M135" s="308">
        <f t="shared" si="8"/>
        <v>0</v>
      </c>
      <c r="N135" s="308">
        <f t="shared" si="9"/>
        <v>0</v>
      </c>
    </row>
    <row r="136" spans="1:43" x14ac:dyDescent="0.2">
      <c r="A136" s="238"/>
      <c r="B136" s="238"/>
      <c r="C136" s="280"/>
      <c r="D136" s="326"/>
      <c r="E136" s="326"/>
      <c r="F136" s="326"/>
      <c r="G136" s="308">
        <f>IF('Allgemeines+Zusammenfassung'!$B$13="Ja",'Netzentgelte i.e.S. (Ist)'!H136,'Netzentgelte i.e.S. (Ist)'!I136)</f>
        <v>0</v>
      </c>
      <c r="H136" s="308">
        <f t="shared" si="4"/>
        <v>0</v>
      </c>
      <c r="I136" s="308">
        <f t="shared" si="5"/>
        <v>0</v>
      </c>
      <c r="J136" s="308">
        <f>IF('Allgemeines+Zusammenfassung'!$B$13="Ja",(IF('Allgemeines+Zusammenfassung'!$B$14="Kalenderjahr",'Netzentgelte i.e.S. (Ist)'!K136,'Netzentgelte i.e.S. (Ist)'!K136*9/12+'Netzentgelte i.e.S. (Ist)'!M136*3/12)),(IF('Allgemeines+Zusammenfassung'!$B$14="Kalenderjahr",'Netzentgelte i.e.S. (Ist)'!L136,'Netzentgelte i.e.S. (Ist)'!L136*9/12+'Netzentgelte i.e.S. (Ist)'!N136*3/12)))</f>
        <v>0</v>
      </c>
      <c r="K136" s="308">
        <f t="shared" si="6"/>
        <v>0</v>
      </c>
      <c r="L136" s="308">
        <f t="shared" si="7"/>
        <v>0</v>
      </c>
      <c r="M136" s="308">
        <f t="shared" si="8"/>
        <v>0</v>
      </c>
      <c r="N136" s="308">
        <f t="shared" si="9"/>
        <v>0</v>
      </c>
    </row>
    <row r="137" spans="1:43" x14ac:dyDescent="0.2">
      <c r="A137" s="238" t="s">
        <v>19</v>
      </c>
      <c r="B137" s="238"/>
      <c r="C137" s="280"/>
      <c r="D137" s="326"/>
      <c r="E137" s="326"/>
      <c r="F137" s="326"/>
      <c r="G137" s="308">
        <f>IF('Allgemeines+Zusammenfassung'!$B$13="Ja",'Netzentgelte i.e.S. (Ist)'!H137,'Netzentgelte i.e.S. (Ist)'!I137)</f>
        <v>0</v>
      </c>
      <c r="H137" s="308">
        <f t="shared" si="4"/>
        <v>0</v>
      </c>
      <c r="I137" s="308">
        <f t="shared" si="5"/>
        <v>0</v>
      </c>
      <c r="J137" s="308">
        <f>IF('Allgemeines+Zusammenfassung'!$B$13="Ja",(IF('Allgemeines+Zusammenfassung'!$B$14="Kalenderjahr",'Netzentgelte i.e.S. (Ist)'!K137,'Netzentgelte i.e.S. (Ist)'!K137*9/12+'Netzentgelte i.e.S. (Ist)'!M137*3/12)),(IF('Allgemeines+Zusammenfassung'!$B$14="Kalenderjahr",'Netzentgelte i.e.S. (Ist)'!L137,'Netzentgelte i.e.S. (Ist)'!L137*9/12+'Netzentgelte i.e.S. (Ist)'!N137*3/12)))</f>
        <v>0</v>
      </c>
      <c r="K137" s="308">
        <f t="shared" si="6"/>
        <v>0</v>
      </c>
      <c r="L137" s="308">
        <f t="shared" si="7"/>
        <v>0</v>
      </c>
      <c r="M137" s="308">
        <f t="shared" si="8"/>
        <v>0</v>
      </c>
      <c r="N137" s="308">
        <f t="shared" si="9"/>
        <v>0</v>
      </c>
    </row>
    <row r="138" spans="1:43" s="87" customFormat="1" ht="15.75" x14ac:dyDescent="0.25">
      <c r="A138" s="93" t="s">
        <v>27</v>
      </c>
      <c r="B138" s="85"/>
      <c r="C138" s="282"/>
      <c r="D138" s="327">
        <f>SUM(D118:D137)</f>
        <v>0</v>
      </c>
      <c r="E138" s="327">
        <f t="shared" ref="E138:N138" si="10">SUM(E118:E137)</f>
        <v>0</v>
      </c>
      <c r="F138" s="327">
        <f t="shared" si="10"/>
        <v>0</v>
      </c>
      <c r="G138" s="327">
        <f t="shared" si="10"/>
        <v>0</v>
      </c>
      <c r="H138" s="327">
        <f t="shared" si="10"/>
        <v>0</v>
      </c>
      <c r="I138" s="328">
        <f t="shared" si="10"/>
        <v>0</v>
      </c>
      <c r="J138" s="327">
        <f t="shared" si="10"/>
        <v>0</v>
      </c>
      <c r="K138" s="327">
        <f t="shared" si="10"/>
        <v>0</v>
      </c>
      <c r="L138" s="327">
        <f t="shared" si="10"/>
        <v>0</v>
      </c>
      <c r="M138" s="327">
        <f t="shared" si="10"/>
        <v>0</v>
      </c>
      <c r="N138" s="327">
        <f t="shared" si="10"/>
        <v>0</v>
      </c>
    </row>
    <row r="139" spans="1:43" s="88" customFormat="1" ht="15.75" x14ac:dyDescent="0.25">
      <c r="A139" s="94" t="s">
        <v>28</v>
      </c>
      <c r="B139" s="95"/>
      <c r="C139" s="282"/>
      <c r="D139" s="356"/>
      <c r="E139" s="356"/>
      <c r="F139" s="357"/>
      <c r="G139" s="357"/>
      <c r="H139" s="357"/>
      <c r="I139" s="357"/>
      <c r="J139" s="373">
        <f>G138+J138</f>
        <v>0</v>
      </c>
      <c r="K139" s="368"/>
      <c r="L139" s="368"/>
      <c r="M139" s="368"/>
      <c r="N139" s="368"/>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row>
    <row r="140" spans="1:43" s="31" customFormat="1" ht="15.75" x14ac:dyDescent="0.2">
      <c r="A140" s="10"/>
      <c r="B140" s="30"/>
      <c r="C140" s="278"/>
      <c r="D140" s="30"/>
      <c r="E140" s="30"/>
      <c r="F140" s="30"/>
      <c r="G140" s="30"/>
      <c r="H140" s="30"/>
      <c r="I140" s="9"/>
    </row>
    <row r="141" spans="1:43" s="31" customFormat="1" ht="15.75" x14ac:dyDescent="0.25">
      <c r="A141" s="96"/>
      <c r="B141" s="96"/>
      <c r="C141" s="283"/>
      <c r="D141" s="9"/>
      <c r="E141" s="96"/>
      <c r="F141" s="96"/>
      <c r="G141" s="96"/>
      <c r="H141" s="96"/>
      <c r="I141" s="96"/>
    </row>
    <row r="142" spans="1:43" s="31" customFormat="1" ht="15.75" x14ac:dyDescent="0.2">
      <c r="A142" s="39"/>
      <c r="B142" s="39"/>
      <c r="C142" s="276"/>
      <c r="D142" s="97"/>
      <c r="E142" s="39"/>
      <c r="F142" s="97"/>
      <c r="G142" s="97"/>
      <c r="H142" s="97"/>
      <c r="I142" s="97"/>
      <c r="AL142" s="32"/>
      <c r="AM142" s="32"/>
      <c r="AN142" s="32"/>
      <c r="AO142" s="32"/>
      <c r="AP142" s="32"/>
      <c r="AQ142" s="32"/>
    </row>
    <row r="143" spans="1:43" s="31" customFormat="1" ht="15.75" x14ac:dyDescent="0.25">
      <c r="A143" s="39"/>
      <c r="B143" s="39"/>
      <c r="C143" s="39"/>
      <c r="D143" s="39"/>
      <c r="E143" s="39"/>
      <c r="F143" s="97"/>
      <c r="G143" s="97"/>
      <c r="H143" s="97"/>
      <c r="I143" s="96"/>
      <c r="AL143" s="32"/>
      <c r="AM143" s="32"/>
      <c r="AN143" s="32"/>
      <c r="AO143" s="32"/>
      <c r="AP143" s="32"/>
      <c r="AQ143" s="32"/>
    </row>
    <row r="144" spans="1:43" s="31" customFormat="1" x14ac:dyDescent="0.2">
      <c r="A144" s="84"/>
      <c r="B144" s="84"/>
      <c r="C144" s="84"/>
      <c r="D144" s="84"/>
      <c r="E144" s="98"/>
      <c r="F144" s="84"/>
      <c r="G144" s="84"/>
      <c r="H144" s="84"/>
      <c r="I144" s="84"/>
      <c r="AL144" s="32"/>
      <c r="AM144" s="32"/>
      <c r="AN144" s="32"/>
      <c r="AO144" s="32"/>
      <c r="AP144" s="32"/>
      <c r="AQ144" s="32"/>
    </row>
    <row r="145" spans="1:43" s="31" customFormat="1" x14ac:dyDescent="0.2">
      <c r="A145" s="9"/>
      <c r="B145" s="9"/>
      <c r="C145" s="9"/>
      <c r="D145" s="9"/>
      <c r="E145" s="9"/>
      <c r="F145" s="9"/>
      <c r="G145" s="9"/>
      <c r="H145" s="9"/>
      <c r="I145" s="9"/>
      <c r="AL145" s="32"/>
      <c r="AM145" s="32"/>
      <c r="AN145" s="32"/>
      <c r="AO145" s="32"/>
      <c r="AP145" s="32"/>
      <c r="AQ145" s="32"/>
    </row>
    <row r="146" spans="1:43" s="31" customFormat="1" x14ac:dyDescent="0.2">
      <c r="A146" s="9"/>
      <c r="B146" s="9"/>
      <c r="C146" s="9"/>
      <c r="D146" s="9"/>
      <c r="E146" s="9"/>
      <c r="F146" s="9"/>
      <c r="G146" s="9"/>
      <c r="H146" s="9"/>
      <c r="I146" s="9"/>
      <c r="AL146" s="32"/>
      <c r="AM146" s="32"/>
      <c r="AN146" s="32"/>
      <c r="AO146" s="32"/>
      <c r="AP146" s="32"/>
      <c r="AQ146" s="32"/>
    </row>
    <row r="147" spans="1:43" s="31" customFormat="1" x14ac:dyDescent="0.2">
      <c r="A147" s="9"/>
      <c r="B147" s="9"/>
      <c r="C147" s="9"/>
      <c r="D147" s="9"/>
      <c r="E147" s="9"/>
      <c r="F147" s="9"/>
      <c r="G147" s="9"/>
      <c r="H147" s="9"/>
      <c r="I147" s="9"/>
      <c r="AL147" s="32"/>
      <c r="AM147" s="32"/>
      <c r="AN147" s="32"/>
      <c r="AO147" s="32"/>
      <c r="AP147" s="32"/>
      <c r="AQ147" s="32"/>
    </row>
    <row r="148" spans="1:43" s="31" customFormat="1" x14ac:dyDescent="0.2">
      <c r="A148" s="9"/>
      <c r="B148" s="9"/>
      <c r="C148" s="9"/>
      <c r="D148" s="9"/>
      <c r="E148" s="9"/>
      <c r="F148" s="9"/>
      <c r="G148" s="9"/>
      <c r="H148" s="9"/>
      <c r="I148" s="9"/>
      <c r="AL148" s="32"/>
      <c r="AM148" s="32"/>
      <c r="AN148" s="32"/>
      <c r="AO148" s="32"/>
      <c r="AP148" s="32"/>
      <c r="AQ148" s="32"/>
    </row>
    <row r="149" spans="1:43" s="31" customFormat="1" x14ac:dyDescent="0.2">
      <c r="C149" s="9"/>
      <c r="AL149" s="32"/>
      <c r="AM149" s="32"/>
      <c r="AN149" s="32"/>
      <c r="AO149" s="32"/>
      <c r="AP149" s="32"/>
      <c r="AQ149" s="32"/>
    </row>
    <row r="150" spans="1:43" s="31" customFormat="1" x14ac:dyDescent="0.2">
      <c r="C150" s="9"/>
      <c r="AL150" s="32"/>
      <c r="AM150" s="32"/>
      <c r="AN150" s="32"/>
      <c r="AO150" s="32"/>
      <c r="AP150" s="32"/>
      <c r="AQ150" s="32"/>
    </row>
    <row r="151" spans="1:43" s="31" customFormat="1" x14ac:dyDescent="0.2">
      <c r="C151" s="9"/>
      <c r="AL151" s="32"/>
      <c r="AM151" s="32"/>
      <c r="AN151" s="32"/>
      <c r="AO151" s="32"/>
      <c r="AP151" s="32"/>
      <c r="AQ151" s="32"/>
    </row>
    <row r="152" spans="1:43" s="31" customFormat="1" x14ac:dyDescent="0.2">
      <c r="C152" s="9"/>
      <c r="AL152" s="32"/>
      <c r="AM152" s="32"/>
      <c r="AN152" s="32"/>
      <c r="AO152" s="32"/>
      <c r="AP152" s="32"/>
      <c r="AQ152" s="32"/>
    </row>
    <row r="153" spans="1:43" s="31" customFormat="1" x14ac:dyDescent="0.2">
      <c r="C153" s="9"/>
      <c r="AL153" s="32"/>
      <c r="AM153" s="32"/>
      <c r="AN153" s="32"/>
      <c r="AO153" s="32"/>
      <c r="AP153" s="32"/>
      <c r="AQ153" s="32"/>
    </row>
    <row r="154" spans="1:43" s="31" customFormat="1" x14ac:dyDescent="0.2">
      <c r="C154" s="9"/>
      <c r="AL154" s="32"/>
      <c r="AM154" s="32"/>
      <c r="AN154" s="32"/>
      <c r="AO154" s="32"/>
      <c r="AP154" s="32"/>
      <c r="AQ154" s="32"/>
    </row>
    <row r="155" spans="1:43" s="31" customFormat="1" x14ac:dyDescent="0.2">
      <c r="C155" s="9"/>
      <c r="AL155" s="32"/>
      <c r="AM155" s="32"/>
      <c r="AN155" s="32"/>
      <c r="AO155" s="32"/>
      <c r="AP155" s="32"/>
      <c r="AQ155" s="32"/>
    </row>
    <row r="156" spans="1:43" s="31" customFormat="1" x14ac:dyDescent="0.2">
      <c r="C156" s="9"/>
      <c r="AL156" s="32"/>
      <c r="AM156" s="32"/>
      <c r="AN156" s="32"/>
      <c r="AO156" s="32"/>
      <c r="AP156" s="32"/>
      <c r="AQ156" s="32"/>
    </row>
    <row r="157" spans="1:43" s="31" customFormat="1" x14ac:dyDescent="0.2">
      <c r="C157" s="9"/>
      <c r="AL157" s="32"/>
      <c r="AM157" s="32"/>
      <c r="AN157" s="32"/>
      <c r="AO157" s="32"/>
      <c r="AP157" s="32"/>
      <c r="AQ157" s="32"/>
    </row>
    <row r="158" spans="1:43" s="31" customFormat="1" x14ac:dyDescent="0.2">
      <c r="C158" s="9"/>
    </row>
    <row r="159" spans="1:43" s="31" customFormat="1" x14ac:dyDescent="0.2">
      <c r="C159" s="9"/>
    </row>
    <row r="160" spans="1:43" s="31" customFormat="1" x14ac:dyDescent="0.2">
      <c r="C160" s="9"/>
    </row>
    <row r="161" spans="3:3" s="31" customFormat="1" x14ac:dyDescent="0.2">
      <c r="C161" s="9"/>
    </row>
    <row r="162" spans="3:3" s="31" customFormat="1" x14ac:dyDescent="0.2">
      <c r="C162" s="9"/>
    </row>
    <row r="163" spans="3:3" s="31" customFormat="1" x14ac:dyDescent="0.2">
      <c r="C163" s="9"/>
    </row>
    <row r="164" spans="3:3" s="31" customFormat="1" x14ac:dyDescent="0.2">
      <c r="C164" s="9"/>
    </row>
    <row r="165" spans="3:3" s="31" customFormat="1" x14ac:dyDescent="0.2">
      <c r="C165" s="9"/>
    </row>
    <row r="166" spans="3:3" s="31" customFormat="1" x14ac:dyDescent="0.2">
      <c r="C166" s="9"/>
    </row>
    <row r="167" spans="3:3" s="31" customFormat="1" x14ac:dyDescent="0.2">
      <c r="C167" s="9"/>
    </row>
    <row r="168" spans="3:3" s="31" customFormat="1" x14ac:dyDescent="0.2">
      <c r="C168" s="9"/>
    </row>
    <row r="169" spans="3:3" s="31" customFormat="1" x14ac:dyDescent="0.2">
      <c r="C169" s="9"/>
    </row>
    <row r="170" spans="3:3" s="31" customFormat="1" x14ac:dyDescent="0.2">
      <c r="C170" s="9"/>
    </row>
    <row r="171" spans="3:3" s="31" customFormat="1" x14ac:dyDescent="0.2">
      <c r="C171" s="9"/>
    </row>
    <row r="172" spans="3:3" s="31" customFormat="1" x14ac:dyDescent="0.2">
      <c r="C172" s="9"/>
    </row>
    <row r="173" spans="3:3" s="31" customFormat="1" x14ac:dyDescent="0.2">
      <c r="C173" s="9"/>
    </row>
    <row r="174" spans="3:3" s="31" customFormat="1" x14ac:dyDescent="0.2">
      <c r="C174" s="9"/>
    </row>
    <row r="175" spans="3:3" s="31" customFormat="1" x14ac:dyDescent="0.2">
      <c r="C175" s="9"/>
    </row>
    <row r="176" spans="3:3" s="31" customFormat="1" x14ac:dyDescent="0.2">
      <c r="C176" s="9"/>
    </row>
    <row r="177" spans="3:3" s="31" customFormat="1" x14ac:dyDescent="0.2">
      <c r="C177" s="9"/>
    </row>
    <row r="178" spans="3:3" s="31" customFormat="1" x14ac:dyDescent="0.2">
      <c r="C178" s="9"/>
    </row>
    <row r="179" spans="3:3" s="31" customFormat="1" x14ac:dyDescent="0.2">
      <c r="C179" s="9"/>
    </row>
    <row r="180" spans="3:3" s="31" customFormat="1" x14ac:dyDescent="0.2">
      <c r="C180" s="9"/>
    </row>
    <row r="181" spans="3:3" s="31" customFormat="1" x14ac:dyDescent="0.2">
      <c r="C181" s="9"/>
    </row>
    <row r="182" spans="3:3" s="31" customFormat="1" x14ac:dyDescent="0.2">
      <c r="C182" s="9"/>
    </row>
    <row r="183" spans="3:3" s="31" customFormat="1" x14ac:dyDescent="0.2">
      <c r="C183" s="9"/>
    </row>
    <row r="184" spans="3:3" s="31" customFormat="1" x14ac:dyDescent="0.2">
      <c r="C184" s="9"/>
    </row>
    <row r="185" spans="3:3" s="31" customFormat="1" x14ac:dyDescent="0.2">
      <c r="C185" s="9"/>
    </row>
    <row r="186" spans="3:3" s="31" customFormat="1" x14ac:dyDescent="0.2">
      <c r="C186" s="9"/>
    </row>
    <row r="187" spans="3:3" s="31" customFormat="1" x14ac:dyDescent="0.2">
      <c r="C187" s="9"/>
    </row>
    <row r="188" spans="3:3" s="31" customFormat="1" x14ac:dyDescent="0.2">
      <c r="C188" s="9"/>
    </row>
    <row r="189" spans="3:3" s="31" customFormat="1" x14ac:dyDescent="0.2">
      <c r="C189" s="9"/>
    </row>
    <row r="190" spans="3:3" s="31" customFormat="1" x14ac:dyDescent="0.2">
      <c r="C190" s="9"/>
    </row>
    <row r="191" spans="3:3" s="31" customFormat="1" x14ac:dyDescent="0.2">
      <c r="C191" s="9"/>
    </row>
    <row r="192" spans="3:3" s="31" customFormat="1" x14ac:dyDescent="0.2">
      <c r="C192" s="9"/>
    </row>
    <row r="193" spans="3:3" s="31" customFormat="1" x14ac:dyDescent="0.2">
      <c r="C193" s="9"/>
    </row>
    <row r="194" spans="3:3" s="31" customFormat="1" x14ac:dyDescent="0.2">
      <c r="C194" s="9"/>
    </row>
    <row r="195" spans="3:3" s="31" customFormat="1" x14ac:dyDescent="0.2">
      <c r="C195" s="9"/>
    </row>
    <row r="196" spans="3:3" s="31" customFormat="1" x14ac:dyDescent="0.2">
      <c r="C196" s="9"/>
    </row>
    <row r="197" spans="3:3" s="31" customFormat="1" x14ac:dyDescent="0.2">
      <c r="C197" s="9"/>
    </row>
    <row r="198" spans="3:3" s="31" customFormat="1" x14ac:dyDescent="0.2">
      <c r="C198" s="9"/>
    </row>
    <row r="199" spans="3:3" s="31" customFormat="1" x14ac:dyDescent="0.2">
      <c r="C199" s="9"/>
    </row>
    <row r="200" spans="3:3" s="31" customFormat="1" x14ac:dyDescent="0.2">
      <c r="C200" s="9"/>
    </row>
    <row r="201" spans="3:3" s="31" customFormat="1" x14ac:dyDescent="0.2">
      <c r="C201" s="9"/>
    </row>
    <row r="202" spans="3:3" s="31" customFormat="1" x14ac:dyDescent="0.2">
      <c r="C202" s="9"/>
    </row>
    <row r="203" spans="3:3" s="31" customFormat="1" x14ac:dyDescent="0.2">
      <c r="C203" s="9"/>
    </row>
    <row r="204" spans="3:3" s="31" customFormat="1" x14ac:dyDescent="0.2">
      <c r="C204" s="9"/>
    </row>
    <row r="205" spans="3:3" s="31" customFormat="1" x14ac:dyDescent="0.2">
      <c r="C205" s="9"/>
    </row>
    <row r="206" spans="3:3" s="31" customFormat="1" x14ac:dyDescent="0.2">
      <c r="C206" s="9"/>
    </row>
    <row r="207" spans="3:3" s="31" customFormat="1" x14ac:dyDescent="0.2">
      <c r="C207" s="9"/>
    </row>
    <row r="208" spans="3:3" s="31" customFormat="1" x14ac:dyDescent="0.2">
      <c r="C208" s="9"/>
    </row>
    <row r="209" spans="3:3" s="31" customFormat="1" x14ac:dyDescent="0.2">
      <c r="C209" s="9"/>
    </row>
    <row r="210" spans="3:3" s="31" customFormat="1" x14ac:dyDescent="0.2">
      <c r="C210" s="9"/>
    </row>
    <row r="211" spans="3:3" s="31" customFormat="1" x14ac:dyDescent="0.2">
      <c r="C211" s="9"/>
    </row>
    <row r="212" spans="3:3" s="31" customFormat="1" x14ac:dyDescent="0.2">
      <c r="C212" s="9"/>
    </row>
    <row r="213" spans="3:3" s="31" customFormat="1" x14ac:dyDescent="0.2">
      <c r="C213" s="9"/>
    </row>
    <row r="214" spans="3:3" s="31" customFormat="1" x14ac:dyDescent="0.2">
      <c r="C214" s="9"/>
    </row>
    <row r="215" spans="3:3" s="31" customFormat="1" x14ac:dyDescent="0.2">
      <c r="C215" s="9"/>
    </row>
    <row r="216" spans="3:3" s="31" customFormat="1" x14ac:dyDescent="0.2">
      <c r="C216" s="9"/>
    </row>
    <row r="217" spans="3:3" s="31" customFormat="1" x14ac:dyDescent="0.2">
      <c r="C217" s="9"/>
    </row>
    <row r="218" spans="3:3" s="31" customFormat="1" x14ac:dyDescent="0.2">
      <c r="C218" s="9"/>
    </row>
    <row r="219" spans="3:3" s="31" customFormat="1" x14ac:dyDescent="0.2">
      <c r="C219" s="9"/>
    </row>
    <row r="220" spans="3:3" s="31" customFormat="1" x14ac:dyDescent="0.2">
      <c r="C220" s="9"/>
    </row>
    <row r="221" spans="3:3" s="31" customFormat="1" x14ac:dyDescent="0.2">
      <c r="C221" s="9"/>
    </row>
    <row r="222" spans="3:3" s="31" customFormat="1" x14ac:dyDescent="0.2">
      <c r="C222" s="9"/>
    </row>
    <row r="223" spans="3:3" s="31" customFormat="1" x14ac:dyDescent="0.2">
      <c r="C223" s="9"/>
    </row>
    <row r="224" spans="3:3" s="31" customFormat="1" x14ac:dyDescent="0.2">
      <c r="C224" s="9"/>
    </row>
    <row r="225" spans="3:3" s="31" customFormat="1" x14ac:dyDescent="0.2">
      <c r="C225" s="9"/>
    </row>
    <row r="226" spans="3:3" s="31" customFormat="1" x14ac:dyDescent="0.2">
      <c r="C226" s="9"/>
    </row>
    <row r="227" spans="3:3" s="31" customFormat="1" x14ac:dyDescent="0.2">
      <c r="C227" s="9"/>
    </row>
    <row r="228" spans="3:3" s="31" customFormat="1" x14ac:dyDescent="0.2">
      <c r="C228" s="9"/>
    </row>
    <row r="229" spans="3:3" s="31" customFormat="1" x14ac:dyDescent="0.2">
      <c r="C229" s="9"/>
    </row>
    <row r="230" spans="3:3" s="31" customFormat="1" x14ac:dyDescent="0.2">
      <c r="C230" s="9"/>
    </row>
    <row r="231" spans="3:3" s="31" customFormat="1" x14ac:dyDescent="0.2">
      <c r="C231" s="9"/>
    </row>
    <row r="232" spans="3:3" s="31" customFormat="1" x14ac:dyDescent="0.2">
      <c r="C232" s="9"/>
    </row>
    <row r="233" spans="3:3" s="31" customFormat="1" x14ac:dyDescent="0.2">
      <c r="C233" s="9"/>
    </row>
    <row r="234" spans="3:3" s="31" customFormat="1" x14ac:dyDescent="0.2">
      <c r="C234" s="9"/>
    </row>
    <row r="235" spans="3:3" s="31" customFormat="1" x14ac:dyDescent="0.2">
      <c r="C235" s="9"/>
    </row>
    <row r="236" spans="3:3" s="31" customFormat="1" x14ac:dyDescent="0.2">
      <c r="C236" s="9"/>
    </row>
    <row r="237" spans="3:3" s="31" customFormat="1" x14ac:dyDescent="0.2">
      <c r="C237" s="9"/>
    </row>
    <row r="238" spans="3:3" s="31" customFormat="1" x14ac:dyDescent="0.2">
      <c r="C238" s="9"/>
    </row>
    <row r="239" spans="3:3" s="31" customFormat="1" x14ac:dyDescent="0.2">
      <c r="C239" s="9"/>
    </row>
    <row r="240" spans="3:3" s="31" customFormat="1" x14ac:dyDescent="0.2">
      <c r="C240" s="9"/>
    </row>
    <row r="241" spans="3:3" s="31" customFormat="1" x14ac:dyDescent="0.2">
      <c r="C241" s="9"/>
    </row>
    <row r="242" spans="3:3" s="31" customFormat="1" x14ac:dyDescent="0.2">
      <c r="C242" s="9"/>
    </row>
    <row r="243" spans="3:3" s="31" customFormat="1" x14ac:dyDescent="0.2">
      <c r="C243" s="9"/>
    </row>
    <row r="244" spans="3:3" s="31" customFormat="1" x14ac:dyDescent="0.2">
      <c r="C244" s="9"/>
    </row>
    <row r="245" spans="3:3" s="31" customFormat="1" x14ac:dyDescent="0.2">
      <c r="C245" s="9"/>
    </row>
    <row r="246" spans="3:3" s="31" customFormat="1" x14ac:dyDescent="0.2">
      <c r="C246" s="9"/>
    </row>
    <row r="247" spans="3:3" s="31" customFormat="1" x14ac:dyDescent="0.2">
      <c r="C247" s="9"/>
    </row>
    <row r="248" spans="3:3" s="31" customFormat="1" x14ac:dyDescent="0.2">
      <c r="C248" s="9"/>
    </row>
    <row r="249" spans="3:3" s="31" customFormat="1" x14ac:dyDescent="0.2">
      <c r="C249" s="9"/>
    </row>
    <row r="250" spans="3:3" s="31" customFormat="1" x14ac:dyDescent="0.2">
      <c r="C250" s="9"/>
    </row>
    <row r="251" spans="3:3" s="31" customFormat="1" x14ac:dyDescent="0.2">
      <c r="C251" s="9"/>
    </row>
    <row r="252" spans="3:3" s="31" customFormat="1" x14ac:dyDescent="0.2">
      <c r="C252" s="9"/>
    </row>
    <row r="253" spans="3:3" s="31" customFormat="1" x14ac:dyDescent="0.2">
      <c r="C253" s="9"/>
    </row>
    <row r="254" spans="3:3" s="31" customFormat="1" x14ac:dyDescent="0.2">
      <c r="C254" s="9"/>
    </row>
    <row r="255" spans="3:3" s="31" customFormat="1" x14ac:dyDescent="0.2">
      <c r="C255" s="9"/>
    </row>
    <row r="256" spans="3:3" s="31" customFormat="1" x14ac:dyDescent="0.2">
      <c r="C256" s="9"/>
    </row>
    <row r="257" spans="3:3" s="31" customFormat="1" x14ac:dyDescent="0.2">
      <c r="C257" s="9"/>
    </row>
    <row r="258" spans="3:3" s="31" customFormat="1" x14ac:dyDescent="0.2">
      <c r="C258" s="9"/>
    </row>
    <row r="259" spans="3:3" s="31" customFormat="1" x14ac:dyDescent="0.2">
      <c r="C259" s="9"/>
    </row>
    <row r="260" spans="3:3" s="31" customFormat="1" x14ac:dyDescent="0.2">
      <c r="C260" s="9"/>
    </row>
    <row r="261" spans="3:3" s="31" customFormat="1" x14ac:dyDescent="0.2">
      <c r="C261" s="9"/>
    </row>
    <row r="262" spans="3:3" s="31" customFormat="1" x14ac:dyDescent="0.2">
      <c r="C262" s="9"/>
    </row>
    <row r="263" spans="3:3" s="31" customFormat="1" x14ac:dyDescent="0.2">
      <c r="C263" s="9"/>
    </row>
    <row r="264" spans="3:3" s="31" customFormat="1" x14ac:dyDescent="0.2">
      <c r="C264" s="9"/>
    </row>
    <row r="265" spans="3:3" s="31" customFormat="1" x14ac:dyDescent="0.2">
      <c r="C265" s="9"/>
    </row>
    <row r="266" spans="3:3" s="31" customFormat="1" x14ac:dyDescent="0.2">
      <c r="C266" s="9"/>
    </row>
    <row r="267" spans="3:3" s="31" customFormat="1" x14ac:dyDescent="0.2">
      <c r="C267" s="9"/>
    </row>
    <row r="268" spans="3:3" s="31" customFormat="1" x14ac:dyDescent="0.2">
      <c r="C268" s="9"/>
    </row>
    <row r="269" spans="3:3" s="31" customFormat="1" x14ac:dyDescent="0.2">
      <c r="C269" s="9"/>
    </row>
    <row r="270" spans="3:3" s="31" customFormat="1" x14ac:dyDescent="0.2">
      <c r="C270" s="9"/>
    </row>
    <row r="271" spans="3:3" s="31" customFormat="1" x14ac:dyDescent="0.2">
      <c r="C271" s="9"/>
    </row>
    <row r="272" spans="3:3" s="31" customFormat="1" x14ac:dyDescent="0.2">
      <c r="C272" s="9"/>
    </row>
    <row r="273" spans="3:3" s="31" customFormat="1" x14ac:dyDescent="0.2">
      <c r="C273" s="9"/>
    </row>
    <row r="274" spans="3:3" s="31" customFormat="1" x14ac:dyDescent="0.2">
      <c r="C274" s="9"/>
    </row>
    <row r="275" spans="3:3" s="31" customFormat="1" x14ac:dyDescent="0.2">
      <c r="C275" s="9"/>
    </row>
    <row r="276" spans="3:3" s="31" customFormat="1" x14ac:dyDescent="0.2">
      <c r="C276" s="9"/>
    </row>
    <row r="277" spans="3:3" s="31" customFormat="1" x14ac:dyDescent="0.2">
      <c r="C277" s="9"/>
    </row>
    <row r="278" spans="3:3" s="31" customFormat="1" x14ac:dyDescent="0.2">
      <c r="C278" s="9"/>
    </row>
    <row r="279" spans="3:3" s="31" customFormat="1" x14ac:dyDescent="0.2">
      <c r="C279" s="9"/>
    </row>
    <row r="280" spans="3:3" s="31" customFormat="1" x14ac:dyDescent="0.2">
      <c r="C280" s="9"/>
    </row>
    <row r="281" spans="3:3" s="31" customFormat="1" x14ac:dyDescent="0.2">
      <c r="C281" s="9"/>
    </row>
    <row r="282" spans="3:3" s="31" customFormat="1" x14ac:dyDescent="0.2">
      <c r="C282" s="9"/>
    </row>
    <row r="283" spans="3:3" s="31" customFormat="1" x14ac:dyDescent="0.2">
      <c r="C283" s="9"/>
    </row>
  </sheetData>
  <sheetProtection formatColumns="0" formatRows="0" insertRows="0"/>
  <mergeCells count="21">
    <mergeCell ref="L115:L116"/>
    <mergeCell ref="M115:M116"/>
    <mergeCell ref="N115:N116"/>
    <mergeCell ref="A3:I3"/>
    <mergeCell ref="F115:F116"/>
    <mergeCell ref="I115:I116"/>
    <mergeCell ref="B115:B116"/>
    <mergeCell ref="A115:A116"/>
    <mergeCell ref="D115:D116"/>
    <mergeCell ref="E115:E116"/>
    <mergeCell ref="A56:A57"/>
    <mergeCell ref="E56:E57"/>
    <mergeCell ref="A96:A97"/>
    <mergeCell ref="J115:J116"/>
    <mergeCell ref="K115:K116"/>
    <mergeCell ref="A8:A9"/>
    <mergeCell ref="E8:E9"/>
    <mergeCell ref="A28:A29"/>
    <mergeCell ref="E28:E29"/>
    <mergeCell ref="G115:G116"/>
    <mergeCell ref="H115:H116"/>
  </mergeCells>
  <phoneticPr fontId="18" type="noConversion"/>
  <dataValidations disablePrompts="1" count="2">
    <dataValidation type="list" allowBlank="1" showInputMessage="1" showErrorMessage="1" sqref="B92:B93 C87 E92:E93 C91:C93">
      <formula1>"Ja,Nein"</formula1>
    </dataValidation>
    <dataValidation type="list" allowBlank="1" showInputMessage="1" showErrorMessage="1" sqref="B87 B91 E91 E87">
      <formula1>"bitte wählen,Ja,Nein"</formula1>
    </dataValidation>
  </dataValidations>
  <pageMargins left="0.43307086614173229" right="0.51181102362204722" top="0.55118110236220474" bottom="0.53" header="0.39370078740157483" footer="0.17"/>
  <pageSetup paperSize="9" scale="36" fitToHeight="0" orientation="landscape" r:id="rId1"/>
  <headerFooter alignWithMargins="0">
    <oddFooter>&amp;L&amp;8&amp;D&amp;C &amp;R&amp;8&amp;A_&amp;F</oddFooter>
  </headerFooter>
  <rowBreaks count="1" manualBreakCount="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indexed="11"/>
    <pageSetUpPr fitToPage="1"/>
  </sheetPr>
  <dimension ref="A1:EX312"/>
  <sheetViews>
    <sheetView zoomScale="58" zoomScaleNormal="58" zoomScaleSheetLayoutView="80" workbookViewId="0">
      <pane ySplit="1" topLeftCell="A2" activePane="bottomLeft" state="frozen"/>
      <selection activeCell="A14" sqref="A14"/>
      <selection pane="bottomLeft" activeCell="G63" sqref="G63"/>
    </sheetView>
  </sheetViews>
  <sheetFormatPr baseColWidth="10" defaultColWidth="11.42578125" defaultRowHeight="15" x14ac:dyDescent="0.2"/>
  <cols>
    <col min="1" max="3" width="46.42578125" style="125" customWidth="1"/>
    <col min="4" max="4" width="31.85546875" style="125" bestFit="1" customWidth="1"/>
    <col min="5" max="8" width="29.28515625" style="125" customWidth="1"/>
    <col min="9" max="9" width="29.28515625" style="101" customWidth="1"/>
    <col min="10" max="11" width="28.42578125" style="101" customWidth="1"/>
    <col min="12" max="13" width="28.7109375" style="101" customWidth="1"/>
    <col min="14" max="14" width="40.5703125" style="101" customWidth="1"/>
    <col min="15" max="15" width="25.5703125" style="101" customWidth="1"/>
    <col min="16" max="16" width="26.7109375" style="101" customWidth="1"/>
    <col min="17" max="23" width="11.42578125" style="101"/>
    <col min="24" max="16384" width="11.42578125" style="125"/>
  </cols>
  <sheetData>
    <row r="1" spans="1:32" s="99" customFormat="1" ht="18" x14ac:dyDescent="0.2">
      <c r="A1" s="99" t="s">
        <v>191</v>
      </c>
      <c r="I1" s="100"/>
    </row>
    <row r="2" spans="1:32" s="101" customFormat="1" x14ac:dyDescent="0.2"/>
    <row r="3" spans="1:32" s="101" customFormat="1" x14ac:dyDescent="0.2"/>
    <row r="4" spans="1:32" s="31" customFormat="1" ht="15.75" x14ac:dyDescent="0.2">
      <c r="A4" s="10" t="s">
        <v>85</v>
      </c>
      <c r="B4" s="30"/>
      <c r="C4" s="30"/>
      <c r="D4" s="30"/>
      <c r="E4" s="30"/>
      <c r="F4" s="30"/>
      <c r="G4" s="33"/>
      <c r="H4" s="9"/>
      <c r="I4" s="57"/>
      <c r="J4" s="9"/>
      <c r="K4" s="9"/>
      <c r="L4" s="9"/>
      <c r="M4" s="9"/>
      <c r="N4" s="9"/>
      <c r="O4" s="9"/>
      <c r="P4" s="9"/>
      <c r="Q4" s="9"/>
      <c r="R4" s="9"/>
      <c r="S4" s="9"/>
      <c r="T4" s="9"/>
      <c r="U4" s="9"/>
      <c r="V4" s="9"/>
      <c r="W4" s="9"/>
      <c r="X4" s="9"/>
      <c r="Y4" s="9"/>
      <c r="Z4" s="9"/>
      <c r="AA4" s="9"/>
      <c r="AB4" s="9"/>
      <c r="AC4" s="9"/>
      <c r="AD4" s="9"/>
      <c r="AE4" s="9"/>
      <c r="AF4" s="9"/>
    </row>
    <row r="5" spans="1:32" s="31" customFormat="1" x14ac:dyDescent="0.2">
      <c r="A5" s="102"/>
      <c r="B5" s="30"/>
      <c r="C5" s="30"/>
      <c r="D5" s="30"/>
      <c r="E5" s="30"/>
      <c r="F5" s="30"/>
      <c r="G5" s="33"/>
      <c r="H5" s="9"/>
      <c r="I5" s="57"/>
      <c r="J5" s="9"/>
      <c r="K5" s="9"/>
      <c r="L5" s="9"/>
      <c r="M5" s="9"/>
      <c r="N5" s="9"/>
      <c r="O5" s="9"/>
      <c r="P5" s="9"/>
      <c r="Q5" s="9"/>
      <c r="R5" s="9"/>
      <c r="S5" s="9"/>
      <c r="T5" s="9"/>
      <c r="U5" s="9"/>
      <c r="V5" s="9"/>
      <c r="W5" s="9"/>
      <c r="X5" s="9"/>
      <c r="Y5" s="9"/>
      <c r="Z5" s="9"/>
      <c r="AA5" s="9"/>
      <c r="AB5" s="9"/>
      <c r="AC5" s="9"/>
      <c r="AD5" s="9"/>
      <c r="AE5" s="9"/>
      <c r="AF5" s="9"/>
    </row>
    <row r="6" spans="1:32" s="11" customFormat="1" ht="15.75" x14ac:dyDescent="0.25">
      <c r="A6" s="623" t="s">
        <v>33</v>
      </c>
      <c r="B6" s="624"/>
      <c r="C6" s="625"/>
      <c r="D6" s="621" t="s">
        <v>37</v>
      </c>
      <c r="E6" s="614" t="s">
        <v>86</v>
      </c>
      <c r="F6" s="614" t="s">
        <v>41</v>
      </c>
      <c r="G6" s="103"/>
    </row>
    <row r="7" spans="1:32" s="11" customFormat="1" ht="15.75" x14ac:dyDescent="0.25">
      <c r="A7" s="614" t="s">
        <v>34</v>
      </c>
      <c r="B7" s="614" t="s">
        <v>87</v>
      </c>
      <c r="C7" s="614" t="s">
        <v>88</v>
      </c>
      <c r="D7" s="622"/>
      <c r="E7" s="615"/>
      <c r="F7" s="615"/>
      <c r="G7" s="97"/>
    </row>
    <row r="8" spans="1:32" s="11" customFormat="1" ht="15.75" x14ac:dyDescent="0.25">
      <c r="A8" s="620"/>
      <c r="B8" s="620"/>
      <c r="C8" s="620"/>
      <c r="D8" s="104" t="s">
        <v>35</v>
      </c>
      <c r="E8" s="104"/>
      <c r="F8" s="104" t="s">
        <v>35</v>
      </c>
      <c r="G8" s="105"/>
    </row>
    <row r="9" spans="1:32" s="101" customFormat="1" x14ac:dyDescent="0.2">
      <c r="A9" s="106" t="s">
        <v>1</v>
      </c>
      <c r="B9" s="107" t="s">
        <v>1</v>
      </c>
      <c r="C9" s="107" t="s">
        <v>1</v>
      </c>
      <c r="D9" s="108"/>
      <c r="E9" s="329"/>
      <c r="F9" s="310">
        <f t="shared" ref="F9:F14" si="0">IF(D9="Zeile einfügbar",0,D9*E9)</f>
        <v>0</v>
      </c>
      <c r="G9" s="109"/>
      <c r="H9" s="110"/>
    </row>
    <row r="10" spans="1:32" s="101" customFormat="1" x14ac:dyDescent="0.2">
      <c r="A10" s="106" t="s">
        <v>1</v>
      </c>
      <c r="B10" s="107" t="s">
        <v>1</v>
      </c>
      <c r="C10" s="107" t="s">
        <v>1</v>
      </c>
      <c r="D10" s="111"/>
      <c r="E10" s="329"/>
      <c r="F10" s="310">
        <f t="shared" si="0"/>
        <v>0</v>
      </c>
      <c r="G10" s="109"/>
      <c r="H10" s="110"/>
    </row>
    <row r="11" spans="1:32" s="101" customFormat="1" x14ac:dyDescent="0.2">
      <c r="A11" s="106" t="s">
        <v>1</v>
      </c>
      <c r="B11" s="107" t="s">
        <v>1</v>
      </c>
      <c r="C11" s="107" t="s">
        <v>1</v>
      </c>
      <c r="D11" s="111"/>
      <c r="E11" s="329"/>
      <c r="F11" s="310">
        <f t="shared" si="0"/>
        <v>0</v>
      </c>
      <c r="G11" s="109"/>
      <c r="H11" s="110"/>
    </row>
    <row r="12" spans="1:32" s="101" customFormat="1" x14ac:dyDescent="0.2">
      <c r="A12" s="106" t="s">
        <v>1</v>
      </c>
      <c r="B12" s="107" t="s">
        <v>1</v>
      </c>
      <c r="C12" s="107" t="s">
        <v>1</v>
      </c>
      <c r="D12" s="111"/>
      <c r="E12" s="330"/>
      <c r="F12" s="310">
        <f t="shared" si="0"/>
        <v>0</v>
      </c>
      <c r="G12" s="109"/>
      <c r="H12" s="110"/>
    </row>
    <row r="13" spans="1:32" s="101" customFormat="1" x14ac:dyDescent="0.2">
      <c r="A13" s="106" t="s">
        <v>1</v>
      </c>
      <c r="B13" s="107" t="s">
        <v>1</v>
      </c>
      <c r="C13" s="107" t="s">
        <v>1</v>
      </c>
      <c r="D13" s="111"/>
      <c r="E13" s="331"/>
      <c r="F13" s="310">
        <f t="shared" si="0"/>
        <v>0</v>
      </c>
      <c r="G13" s="112"/>
      <c r="H13" s="113"/>
    </row>
    <row r="14" spans="1:32" s="101" customFormat="1" x14ac:dyDescent="0.2">
      <c r="A14" s="106" t="s">
        <v>1</v>
      </c>
      <c r="B14" s="107" t="s">
        <v>1</v>
      </c>
      <c r="C14" s="107" t="s">
        <v>1</v>
      </c>
      <c r="D14" s="114" t="s">
        <v>19</v>
      </c>
      <c r="E14" s="332"/>
      <c r="F14" s="310">
        <f t="shared" si="0"/>
        <v>0</v>
      </c>
      <c r="G14" s="112"/>
      <c r="H14" s="113"/>
    </row>
    <row r="15" spans="1:32" s="11" customFormat="1" ht="15.75" x14ac:dyDescent="0.25">
      <c r="A15" s="115" t="s">
        <v>36</v>
      </c>
      <c r="B15" s="116"/>
      <c r="C15" s="116"/>
      <c r="D15" s="117"/>
      <c r="E15" s="333"/>
      <c r="F15" s="311">
        <f>SUM(F9:F14)</f>
        <v>0</v>
      </c>
      <c r="G15" s="118"/>
      <c r="H15" s="118"/>
    </row>
    <row r="16" spans="1:32" s="11" customFormat="1" ht="15.75" x14ac:dyDescent="0.25">
      <c r="A16" s="119"/>
      <c r="B16" s="120"/>
      <c r="C16" s="120"/>
      <c r="D16" s="121"/>
      <c r="E16" s="118"/>
      <c r="F16" s="118"/>
      <c r="G16" s="118"/>
      <c r="H16" s="118"/>
    </row>
    <row r="17" spans="1:109" s="101" customFormat="1" x14ac:dyDescent="0.2"/>
    <row r="18" spans="1:109" s="101" customFormat="1" ht="15.75" x14ac:dyDescent="0.2">
      <c r="A18" s="10" t="s">
        <v>89</v>
      </c>
    </row>
    <row r="19" spans="1:109" s="101" customFormat="1" x14ac:dyDescent="0.2">
      <c r="A19" s="102"/>
    </row>
    <row r="20" spans="1:109" ht="15.75" customHeight="1" x14ac:dyDescent="0.25">
      <c r="A20" s="616" t="s">
        <v>33</v>
      </c>
      <c r="B20" s="617"/>
      <c r="C20" s="62"/>
      <c r="D20" s="62"/>
      <c r="E20" s="62"/>
      <c r="F20" s="618" t="s">
        <v>90</v>
      </c>
      <c r="G20" s="618" t="s">
        <v>91</v>
      </c>
      <c r="H20" s="614" t="s">
        <v>41</v>
      </c>
      <c r="J20" s="122"/>
      <c r="K20" s="123"/>
      <c r="L20" s="124"/>
      <c r="M20" s="124"/>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row>
    <row r="21" spans="1:109" ht="15.75" x14ac:dyDescent="0.2">
      <c r="A21" s="614" t="s">
        <v>34</v>
      </c>
      <c r="B21" s="614" t="s">
        <v>87</v>
      </c>
      <c r="C21" s="126" t="s">
        <v>38</v>
      </c>
      <c r="D21" s="126" t="s">
        <v>39</v>
      </c>
      <c r="E21" s="126" t="s">
        <v>40</v>
      </c>
      <c r="F21" s="619"/>
      <c r="G21" s="619"/>
      <c r="H21" s="615"/>
      <c r="K21" s="127"/>
      <c r="L21" s="128"/>
      <c r="M21" s="128"/>
      <c r="T21" s="125"/>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row>
    <row r="22" spans="1:109" s="101" customFormat="1" ht="15.75" x14ac:dyDescent="0.2">
      <c r="A22" s="620"/>
      <c r="B22" s="620"/>
      <c r="C22" s="129"/>
      <c r="D22" s="129"/>
      <c r="E22" s="130"/>
      <c r="F22" s="129" t="s">
        <v>35</v>
      </c>
      <c r="G22" s="129"/>
      <c r="H22" s="129" t="s">
        <v>35</v>
      </c>
      <c r="K22" s="131"/>
      <c r="L22" s="131"/>
      <c r="M22" s="131"/>
    </row>
    <row r="23" spans="1:109" s="113" customFormat="1" x14ac:dyDescent="0.2">
      <c r="A23" s="106" t="s">
        <v>1</v>
      </c>
      <c r="B23" s="107" t="s">
        <v>1</v>
      </c>
      <c r="C23" s="49"/>
      <c r="D23" s="49" t="s">
        <v>1</v>
      </c>
      <c r="E23" s="132"/>
      <c r="F23" s="133"/>
      <c r="G23" s="334"/>
      <c r="H23" s="312">
        <f t="shared" ref="H23:H28" si="1">F23*G23</f>
        <v>0</v>
      </c>
      <c r="J23" s="135"/>
      <c r="K23" s="136"/>
      <c r="L23" s="136"/>
      <c r="M23" s="136"/>
    </row>
    <row r="24" spans="1:109" s="137" customFormat="1" x14ac:dyDescent="0.2">
      <c r="A24" s="106" t="s">
        <v>1</v>
      </c>
      <c r="B24" s="107" t="s">
        <v>1</v>
      </c>
      <c r="C24" s="49"/>
      <c r="D24" s="49" t="s">
        <v>1</v>
      </c>
      <c r="E24" s="132"/>
      <c r="F24" s="49"/>
      <c r="G24" s="335"/>
      <c r="H24" s="313">
        <f t="shared" si="1"/>
        <v>0</v>
      </c>
      <c r="J24" s="138"/>
      <c r="K24" s="139"/>
      <c r="L24" s="139"/>
      <c r="M24" s="139"/>
    </row>
    <row r="25" spans="1:109" s="137" customFormat="1" x14ac:dyDescent="0.2">
      <c r="A25" s="106" t="s">
        <v>1</v>
      </c>
      <c r="B25" s="107" t="s">
        <v>1</v>
      </c>
      <c r="C25" s="49"/>
      <c r="D25" s="49" t="s">
        <v>1</v>
      </c>
      <c r="E25" s="132"/>
      <c r="F25" s="49"/>
      <c r="G25" s="335"/>
      <c r="H25" s="313">
        <f t="shared" si="1"/>
        <v>0</v>
      </c>
      <c r="J25" s="140"/>
      <c r="K25" s="139"/>
      <c r="L25" s="139"/>
      <c r="M25" s="139"/>
    </row>
    <row r="26" spans="1:109" s="141" customFormat="1" x14ac:dyDescent="0.2">
      <c r="A26" s="106" t="s">
        <v>1</v>
      </c>
      <c r="B26" s="107" t="s">
        <v>1</v>
      </c>
      <c r="C26" s="49"/>
      <c r="D26" s="49" t="s">
        <v>1</v>
      </c>
      <c r="E26" s="132"/>
      <c r="F26" s="134"/>
      <c r="G26" s="334"/>
      <c r="H26" s="312">
        <f t="shared" si="1"/>
        <v>0</v>
      </c>
      <c r="I26" s="113"/>
      <c r="J26" s="140"/>
      <c r="K26" s="139"/>
      <c r="L26" s="139"/>
      <c r="M26" s="139"/>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row>
    <row r="27" spans="1:109" s="141" customFormat="1" x14ac:dyDescent="0.2">
      <c r="A27" s="106" t="s">
        <v>1</v>
      </c>
      <c r="B27" s="107" t="s">
        <v>1</v>
      </c>
      <c r="C27" s="49"/>
      <c r="D27" s="49" t="s">
        <v>1</v>
      </c>
      <c r="E27" s="132"/>
      <c r="F27" s="134"/>
      <c r="G27" s="334"/>
      <c r="H27" s="312">
        <f t="shared" si="1"/>
        <v>0</v>
      </c>
      <c r="I27" s="113"/>
      <c r="J27" s="135"/>
      <c r="K27" s="139"/>
      <c r="L27" s="139"/>
      <c r="M27" s="139"/>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row>
    <row r="28" spans="1:109" s="141" customFormat="1" x14ac:dyDescent="0.2">
      <c r="A28" s="106" t="s">
        <v>1</v>
      </c>
      <c r="B28" s="107" t="s">
        <v>1</v>
      </c>
      <c r="C28" s="49"/>
      <c r="D28" s="49" t="s">
        <v>1</v>
      </c>
      <c r="E28" s="132" t="s">
        <v>19</v>
      </c>
      <c r="F28" s="142"/>
      <c r="G28" s="336"/>
      <c r="H28" s="314">
        <f t="shared" si="1"/>
        <v>0</v>
      </c>
      <c r="I28" s="113"/>
      <c r="J28" s="140"/>
      <c r="K28" s="139"/>
      <c r="L28" s="139"/>
      <c r="M28" s="139"/>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row>
    <row r="29" spans="1:109" s="144" customFormat="1" ht="15.75" x14ac:dyDescent="0.25">
      <c r="A29" s="115" t="s">
        <v>36</v>
      </c>
      <c r="B29" s="116"/>
      <c r="C29" s="117"/>
      <c r="D29" s="143"/>
      <c r="E29" s="143"/>
      <c r="F29" s="143"/>
      <c r="G29" s="337"/>
      <c r="H29" s="311">
        <f>SUM(H23:H28)</f>
        <v>0</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row>
    <row r="30" spans="1:109" s="144" customFormat="1" ht="15.75" x14ac:dyDescent="0.25">
      <c r="A30" s="119"/>
      <c r="B30" s="120"/>
      <c r="C30" s="120"/>
      <c r="D30" s="121"/>
      <c r="E30" s="118"/>
      <c r="F30" s="118"/>
      <c r="G30" s="383"/>
      <c r="H30" s="383"/>
      <c r="I30" s="118"/>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row>
    <row r="31" spans="1:109" x14ac:dyDescent="0.2">
      <c r="A31" s="101"/>
      <c r="B31" s="101"/>
      <c r="C31" s="101"/>
      <c r="D31" s="101"/>
      <c r="E31" s="101"/>
      <c r="F31" s="101"/>
      <c r="G31" s="101"/>
      <c r="H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row>
    <row r="32" spans="1:109" x14ac:dyDescent="0.2">
      <c r="A32" s="101"/>
      <c r="B32" s="101"/>
      <c r="C32" s="101"/>
      <c r="D32" s="101"/>
      <c r="E32" s="101"/>
      <c r="F32" s="101"/>
      <c r="G32" s="101"/>
      <c r="H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row>
    <row r="33" spans="1:154" x14ac:dyDescent="0.2">
      <c r="A33" s="101"/>
      <c r="B33" s="101"/>
      <c r="C33" s="101"/>
      <c r="D33" s="101"/>
      <c r="E33" s="101"/>
      <c r="F33" s="101"/>
      <c r="G33" s="101"/>
      <c r="H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row>
    <row r="34" spans="1:154" x14ac:dyDescent="0.2">
      <c r="A34" s="101"/>
      <c r="B34" s="101"/>
      <c r="C34" s="101"/>
      <c r="D34" s="101"/>
      <c r="E34" s="101"/>
      <c r="F34" s="101"/>
      <c r="G34" s="101"/>
      <c r="H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row>
    <row r="35" spans="1:154" x14ac:dyDescent="0.2">
      <c r="A35" s="101"/>
      <c r="B35" s="101"/>
      <c r="C35" s="101"/>
      <c r="D35" s="101"/>
      <c r="E35" s="101"/>
      <c r="F35" s="101"/>
      <c r="G35" s="101"/>
      <c r="H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row>
    <row r="36" spans="1:154" s="101" customFormat="1" x14ac:dyDescent="0.2"/>
    <row r="37" spans="1:154" s="101" customFormat="1" x14ac:dyDescent="0.2"/>
    <row r="38" spans="1:154" s="101" customFormat="1" x14ac:dyDescent="0.2"/>
    <row r="39" spans="1:154" s="101" customFormat="1" x14ac:dyDescent="0.2"/>
    <row r="40" spans="1:154" s="101" customFormat="1" x14ac:dyDescent="0.2"/>
    <row r="41" spans="1:154" s="101" customFormat="1" x14ac:dyDescent="0.2"/>
    <row r="42" spans="1:154" s="101" customFormat="1" x14ac:dyDescent="0.2"/>
    <row r="43" spans="1:154" s="101" customFormat="1" x14ac:dyDescent="0.2"/>
    <row r="44" spans="1:154" s="101" customFormat="1" x14ac:dyDescent="0.2"/>
    <row r="45" spans="1:154" s="101" customFormat="1" x14ac:dyDescent="0.2"/>
    <row r="46" spans="1:154" s="101" customFormat="1" x14ac:dyDescent="0.2"/>
    <row r="47" spans="1:154" s="101" customFormat="1" x14ac:dyDescent="0.2"/>
    <row r="48" spans="1:154" s="101" customFormat="1" x14ac:dyDescent="0.2"/>
    <row r="49" spans="1:8" s="101" customFormat="1" x14ac:dyDescent="0.2"/>
    <row r="50" spans="1:8" s="101" customFormat="1" x14ac:dyDescent="0.2"/>
    <row r="51" spans="1:8" x14ac:dyDescent="0.2">
      <c r="A51" s="101"/>
      <c r="B51" s="101"/>
      <c r="C51" s="101"/>
      <c r="D51" s="101"/>
      <c r="E51" s="101"/>
      <c r="F51" s="101"/>
      <c r="G51" s="101"/>
      <c r="H51" s="101"/>
    </row>
    <row r="52" spans="1:8" x14ac:dyDescent="0.2">
      <c r="A52" s="101"/>
      <c r="B52" s="101"/>
      <c r="C52" s="101"/>
      <c r="D52" s="101"/>
      <c r="E52" s="101"/>
      <c r="F52" s="101"/>
      <c r="G52" s="101"/>
      <c r="H52" s="101"/>
    </row>
    <row r="53" spans="1:8" x14ac:dyDescent="0.2">
      <c r="A53" s="101"/>
      <c r="B53" s="101"/>
      <c r="C53" s="101"/>
      <c r="D53" s="101"/>
      <c r="E53" s="101"/>
      <c r="F53" s="101"/>
      <c r="G53" s="101"/>
      <c r="H53" s="101"/>
    </row>
    <row r="54" spans="1:8" x14ac:dyDescent="0.2">
      <c r="A54" s="101"/>
      <c r="B54" s="101"/>
      <c r="C54" s="101"/>
      <c r="D54" s="101"/>
      <c r="E54" s="101"/>
      <c r="F54" s="101"/>
      <c r="G54" s="101"/>
      <c r="H54" s="101"/>
    </row>
    <row r="55" spans="1:8" x14ac:dyDescent="0.2">
      <c r="A55" s="101"/>
      <c r="B55" s="101"/>
      <c r="C55" s="101"/>
      <c r="D55" s="101"/>
      <c r="E55" s="101"/>
      <c r="F55" s="101"/>
      <c r="G55" s="101"/>
      <c r="H55" s="101"/>
    </row>
    <row r="56" spans="1:8" x14ac:dyDescent="0.2">
      <c r="A56" s="101"/>
      <c r="B56" s="101"/>
      <c r="C56" s="101"/>
      <c r="D56" s="101"/>
      <c r="E56" s="101"/>
      <c r="F56" s="101"/>
      <c r="G56" s="101"/>
      <c r="H56" s="101"/>
    </row>
    <row r="57" spans="1:8" x14ac:dyDescent="0.2">
      <c r="A57" s="101"/>
      <c r="B57" s="101"/>
      <c r="C57" s="101"/>
      <c r="D57" s="101"/>
      <c r="E57" s="101"/>
      <c r="F57" s="101"/>
      <c r="G57" s="101"/>
      <c r="H57" s="101"/>
    </row>
    <row r="58" spans="1:8" x14ac:dyDescent="0.2">
      <c r="A58" s="101"/>
      <c r="B58" s="101"/>
      <c r="C58" s="101"/>
      <c r="D58" s="101"/>
      <c r="E58" s="101"/>
      <c r="F58" s="101"/>
      <c r="G58" s="101"/>
      <c r="H58" s="101"/>
    </row>
    <row r="59" spans="1:8" x14ac:dyDescent="0.2">
      <c r="A59" s="101"/>
      <c r="B59" s="101"/>
      <c r="C59" s="101"/>
      <c r="D59" s="101"/>
      <c r="E59" s="101"/>
      <c r="F59" s="101"/>
      <c r="G59" s="101"/>
      <c r="H59" s="101"/>
    </row>
    <row r="60" spans="1:8" x14ac:dyDescent="0.2">
      <c r="A60" s="101"/>
      <c r="B60" s="101"/>
      <c r="C60" s="101"/>
      <c r="D60" s="101"/>
      <c r="E60" s="101"/>
      <c r="F60" s="101"/>
      <c r="G60" s="101"/>
      <c r="H60" s="101"/>
    </row>
    <row r="61" spans="1:8" x14ac:dyDescent="0.2">
      <c r="A61" s="101"/>
      <c r="B61" s="101"/>
      <c r="C61" s="101"/>
      <c r="D61" s="101"/>
      <c r="E61" s="101"/>
      <c r="F61" s="101"/>
      <c r="G61" s="101"/>
      <c r="H61" s="101"/>
    </row>
    <row r="62" spans="1:8" x14ac:dyDescent="0.2">
      <c r="A62" s="101"/>
      <c r="B62" s="101"/>
      <c r="C62" s="101"/>
      <c r="D62" s="101"/>
      <c r="E62" s="101"/>
      <c r="F62" s="101"/>
      <c r="G62" s="101"/>
      <c r="H62" s="101"/>
    </row>
    <row r="63" spans="1:8" x14ac:dyDescent="0.2">
      <c r="A63" s="101"/>
      <c r="B63" s="101"/>
      <c r="C63" s="101"/>
      <c r="D63" s="101"/>
      <c r="E63" s="101"/>
      <c r="F63" s="101"/>
      <c r="G63" s="101"/>
      <c r="H63" s="101"/>
    </row>
    <row r="64" spans="1:8" x14ac:dyDescent="0.2">
      <c r="A64" s="101"/>
      <c r="B64" s="101"/>
      <c r="C64" s="101"/>
      <c r="D64" s="101"/>
      <c r="E64" s="101"/>
      <c r="F64" s="101"/>
      <c r="G64" s="101"/>
      <c r="H64" s="101"/>
    </row>
    <row r="65" spans="1:8" x14ac:dyDescent="0.2">
      <c r="A65" s="101"/>
      <c r="B65" s="101"/>
      <c r="C65" s="101"/>
      <c r="D65" s="101"/>
      <c r="E65" s="101"/>
      <c r="F65" s="101"/>
      <c r="G65" s="101"/>
      <c r="H65" s="101"/>
    </row>
    <row r="66" spans="1:8" x14ac:dyDescent="0.2">
      <c r="A66" s="101"/>
      <c r="B66" s="101"/>
      <c r="C66" s="101"/>
      <c r="D66" s="101"/>
      <c r="E66" s="101"/>
      <c r="F66" s="101"/>
      <c r="G66" s="101"/>
      <c r="H66" s="101"/>
    </row>
    <row r="67" spans="1:8" x14ac:dyDescent="0.2">
      <c r="A67" s="101"/>
      <c r="B67" s="101"/>
      <c r="C67" s="101"/>
      <c r="D67" s="101"/>
      <c r="E67" s="101"/>
      <c r="F67" s="101"/>
      <c r="G67" s="101"/>
      <c r="H67" s="101"/>
    </row>
    <row r="68" spans="1:8" x14ac:dyDescent="0.2">
      <c r="A68" s="101"/>
      <c r="B68" s="101"/>
      <c r="C68" s="101"/>
      <c r="D68" s="101"/>
      <c r="E68" s="101"/>
      <c r="F68" s="101"/>
      <c r="G68" s="101"/>
      <c r="H68" s="101"/>
    </row>
    <row r="69" spans="1:8" x14ac:dyDescent="0.2">
      <c r="A69" s="101"/>
      <c r="B69" s="101"/>
      <c r="C69" s="101"/>
      <c r="D69" s="101"/>
      <c r="E69" s="101"/>
      <c r="F69" s="101"/>
      <c r="G69" s="101"/>
      <c r="H69" s="101"/>
    </row>
    <row r="70" spans="1:8" x14ac:dyDescent="0.2">
      <c r="A70" s="101"/>
      <c r="B70" s="101"/>
      <c r="C70" s="101"/>
      <c r="D70" s="101"/>
      <c r="E70" s="101"/>
      <c r="F70" s="101"/>
      <c r="G70" s="101"/>
      <c r="H70" s="101"/>
    </row>
    <row r="71" spans="1:8" x14ac:dyDescent="0.2">
      <c r="A71" s="101"/>
      <c r="B71" s="101"/>
      <c r="C71" s="101"/>
      <c r="D71" s="101"/>
      <c r="E71" s="101"/>
      <c r="F71" s="101"/>
      <c r="G71" s="101"/>
      <c r="H71" s="101"/>
    </row>
    <row r="72" spans="1:8" x14ac:dyDescent="0.2">
      <c r="A72" s="101"/>
      <c r="B72" s="101"/>
      <c r="C72" s="101"/>
      <c r="D72" s="101"/>
      <c r="E72" s="101"/>
      <c r="F72" s="101"/>
      <c r="G72" s="101"/>
      <c r="H72" s="101"/>
    </row>
    <row r="73" spans="1:8" x14ac:dyDescent="0.2">
      <c r="A73" s="101"/>
      <c r="B73" s="101"/>
      <c r="C73" s="101"/>
      <c r="D73" s="101"/>
      <c r="E73" s="101"/>
      <c r="F73" s="101"/>
      <c r="G73" s="101"/>
      <c r="H73" s="101"/>
    </row>
    <row r="74" spans="1:8" x14ac:dyDescent="0.2">
      <c r="A74" s="101"/>
      <c r="B74" s="101"/>
      <c r="C74" s="101"/>
      <c r="D74" s="101"/>
      <c r="E74" s="101"/>
      <c r="F74" s="101"/>
      <c r="G74" s="101"/>
      <c r="H74" s="101"/>
    </row>
    <row r="75" spans="1:8" x14ac:dyDescent="0.2">
      <c r="A75" s="101"/>
      <c r="B75" s="101"/>
      <c r="C75" s="101"/>
      <c r="D75" s="101"/>
      <c r="E75" s="101"/>
      <c r="F75" s="101"/>
      <c r="G75" s="101"/>
      <c r="H75" s="101"/>
    </row>
    <row r="76" spans="1:8" x14ac:dyDescent="0.2">
      <c r="A76" s="101"/>
      <c r="B76" s="101"/>
      <c r="C76" s="101"/>
      <c r="D76" s="101"/>
      <c r="E76" s="101"/>
      <c r="F76" s="101"/>
      <c r="G76" s="101"/>
      <c r="H76" s="101"/>
    </row>
    <row r="77" spans="1:8" x14ac:dyDescent="0.2">
      <c r="A77" s="101"/>
      <c r="B77" s="101"/>
      <c r="C77" s="101"/>
      <c r="D77" s="101"/>
      <c r="E77" s="101"/>
      <c r="F77" s="101"/>
      <c r="G77" s="101"/>
      <c r="H77" s="101"/>
    </row>
    <row r="78" spans="1:8" x14ac:dyDescent="0.2">
      <c r="A78" s="101"/>
      <c r="B78" s="101"/>
      <c r="C78" s="101"/>
      <c r="D78" s="101"/>
      <c r="E78" s="101"/>
      <c r="F78" s="101"/>
      <c r="G78" s="101"/>
      <c r="H78" s="101"/>
    </row>
    <row r="79" spans="1:8" x14ac:dyDescent="0.2">
      <c r="A79" s="101"/>
      <c r="B79" s="101"/>
      <c r="C79" s="101"/>
      <c r="D79" s="101"/>
      <c r="E79" s="101"/>
      <c r="F79" s="101"/>
      <c r="G79" s="101"/>
      <c r="H79" s="101"/>
    </row>
    <row r="80" spans="1:8" x14ac:dyDescent="0.2">
      <c r="A80" s="101"/>
      <c r="B80" s="101"/>
      <c r="C80" s="101"/>
      <c r="D80" s="101"/>
      <c r="E80" s="101"/>
      <c r="F80" s="101"/>
      <c r="G80" s="101"/>
      <c r="H80" s="101"/>
    </row>
    <row r="81" spans="1:8" x14ac:dyDescent="0.2">
      <c r="A81" s="101"/>
      <c r="B81" s="101"/>
      <c r="C81" s="101"/>
      <c r="D81" s="101"/>
      <c r="E81" s="101"/>
      <c r="F81" s="101"/>
      <c r="G81" s="101"/>
      <c r="H81" s="101"/>
    </row>
    <row r="82" spans="1:8" x14ac:dyDescent="0.2">
      <c r="A82" s="101"/>
      <c r="B82" s="101"/>
      <c r="C82" s="101"/>
      <c r="D82" s="101"/>
      <c r="E82" s="101"/>
      <c r="F82" s="101"/>
      <c r="G82" s="101"/>
      <c r="H82" s="101"/>
    </row>
    <row r="83" spans="1:8" x14ac:dyDescent="0.2">
      <c r="A83" s="101"/>
      <c r="B83" s="101"/>
      <c r="C83" s="101"/>
      <c r="D83" s="101"/>
      <c r="E83" s="101"/>
      <c r="F83" s="101"/>
      <c r="G83" s="101"/>
      <c r="H83" s="101"/>
    </row>
    <row r="84" spans="1:8" x14ac:dyDescent="0.2">
      <c r="A84" s="101"/>
      <c r="B84" s="101"/>
      <c r="C84" s="101"/>
      <c r="D84" s="101"/>
      <c r="E84" s="101"/>
      <c r="F84" s="101"/>
      <c r="G84" s="101"/>
      <c r="H84" s="101"/>
    </row>
    <row r="85" spans="1:8" x14ac:dyDescent="0.2">
      <c r="A85" s="101"/>
      <c r="B85" s="101"/>
      <c r="C85" s="101"/>
      <c r="D85" s="101"/>
      <c r="E85" s="101"/>
      <c r="F85" s="101"/>
      <c r="G85" s="101"/>
      <c r="H85" s="101"/>
    </row>
    <row r="86" spans="1:8" x14ac:dyDescent="0.2">
      <c r="A86" s="101"/>
      <c r="B86" s="101"/>
      <c r="C86" s="101"/>
      <c r="D86" s="101"/>
      <c r="E86" s="101"/>
      <c r="F86" s="101"/>
      <c r="G86" s="101"/>
      <c r="H86" s="101"/>
    </row>
    <row r="87" spans="1:8" x14ac:dyDescent="0.2">
      <c r="A87" s="101"/>
      <c r="B87" s="101"/>
      <c r="C87" s="101"/>
      <c r="D87" s="101"/>
      <c r="E87" s="101"/>
      <c r="F87" s="101"/>
      <c r="G87" s="101"/>
      <c r="H87" s="101"/>
    </row>
    <row r="88" spans="1:8" x14ac:dyDescent="0.2">
      <c r="A88" s="101"/>
      <c r="B88" s="101"/>
      <c r="C88" s="101"/>
      <c r="D88" s="101"/>
      <c r="E88" s="101"/>
      <c r="F88" s="101"/>
      <c r="G88" s="101"/>
      <c r="H88" s="101"/>
    </row>
    <row r="89" spans="1:8" x14ac:dyDescent="0.2">
      <c r="A89" s="101"/>
      <c r="B89" s="101"/>
      <c r="C89" s="101"/>
      <c r="D89" s="101"/>
      <c r="E89" s="101"/>
      <c r="F89" s="101"/>
      <c r="G89" s="101"/>
      <c r="H89" s="101"/>
    </row>
    <row r="90" spans="1:8" x14ac:dyDescent="0.2">
      <c r="A90" s="101"/>
      <c r="B90" s="101"/>
      <c r="C90" s="101"/>
      <c r="D90" s="101"/>
      <c r="E90" s="101"/>
      <c r="F90" s="101"/>
      <c r="G90" s="101"/>
      <c r="H90" s="101"/>
    </row>
    <row r="91" spans="1:8" x14ac:dyDescent="0.2">
      <c r="A91" s="101"/>
      <c r="B91" s="101"/>
      <c r="C91" s="101"/>
      <c r="D91" s="101"/>
      <c r="E91" s="101"/>
      <c r="F91" s="101"/>
      <c r="G91" s="101"/>
      <c r="H91" s="101"/>
    </row>
    <row r="92" spans="1:8" x14ac:dyDescent="0.2">
      <c r="A92" s="101"/>
      <c r="B92" s="101"/>
      <c r="C92" s="101"/>
      <c r="D92" s="101"/>
      <c r="E92" s="101"/>
      <c r="F92" s="101"/>
      <c r="G92" s="101"/>
      <c r="H92" s="101"/>
    </row>
    <row r="93" spans="1:8" x14ac:dyDescent="0.2">
      <c r="A93" s="101"/>
      <c r="B93" s="101"/>
      <c r="C93" s="101"/>
      <c r="D93" s="101"/>
      <c r="E93" s="101"/>
      <c r="F93" s="101"/>
      <c r="G93" s="101"/>
      <c r="H93" s="101"/>
    </row>
    <row r="94" spans="1:8" x14ac:dyDescent="0.2">
      <c r="A94" s="101"/>
      <c r="B94" s="101"/>
      <c r="C94" s="101"/>
      <c r="D94" s="101"/>
      <c r="E94" s="101"/>
      <c r="F94" s="101"/>
      <c r="G94" s="101"/>
      <c r="H94" s="101"/>
    </row>
    <row r="95" spans="1:8" x14ac:dyDescent="0.2">
      <c r="A95" s="101"/>
      <c r="B95" s="101"/>
      <c r="C95" s="101"/>
      <c r="D95" s="101"/>
      <c r="E95" s="101"/>
      <c r="F95" s="101"/>
      <c r="G95" s="101"/>
      <c r="H95" s="101"/>
    </row>
    <row r="96" spans="1:8" x14ac:dyDescent="0.2">
      <c r="A96" s="101"/>
      <c r="B96" s="101"/>
      <c r="C96" s="101"/>
      <c r="D96" s="101"/>
      <c r="E96" s="101"/>
      <c r="F96" s="101"/>
      <c r="G96" s="101"/>
      <c r="H96" s="101"/>
    </row>
    <row r="97" spans="1:8" x14ac:dyDescent="0.2">
      <c r="A97" s="101"/>
      <c r="B97" s="101"/>
      <c r="C97" s="101"/>
      <c r="D97" s="101"/>
      <c r="E97" s="101"/>
      <c r="F97" s="101"/>
      <c r="G97" s="101"/>
      <c r="H97" s="101"/>
    </row>
    <row r="98" spans="1:8" x14ac:dyDescent="0.2">
      <c r="A98" s="101"/>
      <c r="B98" s="101"/>
      <c r="C98" s="101"/>
      <c r="D98" s="101"/>
      <c r="E98" s="101"/>
      <c r="F98" s="101"/>
      <c r="G98" s="101"/>
      <c r="H98" s="101"/>
    </row>
    <row r="99" spans="1:8" x14ac:dyDescent="0.2">
      <c r="A99" s="101"/>
      <c r="B99" s="101"/>
      <c r="C99" s="101"/>
      <c r="D99" s="101"/>
      <c r="E99" s="101"/>
      <c r="F99" s="101"/>
      <c r="G99" s="101"/>
      <c r="H99" s="101"/>
    </row>
    <row r="100" spans="1:8" x14ac:dyDescent="0.2">
      <c r="A100" s="101"/>
      <c r="B100" s="101"/>
      <c r="C100" s="101"/>
      <c r="D100" s="101"/>
      <c r="E100" s="101"/>
      <c r="F100" s="101"/>
      <c r="G100" s="101"/>
      <c r="H100" s="101"/>
    </row>
    <row r="101" spans="1:8" x14ac:dyDescent="0.2">
      <c r="A101" s="101"/>
      <c r="B101" s="101"/>
      <c r="C101" s="101"/>
      <c r="D101" s="101"/>
      <c r="E101" s="101"/>
      <c r="F101" s="101"/>
      <c r="G101" s="101"/>
      <c r="H101" s="101"/>
    </row>
    <row r="102" spans="1:8" x14ac:dyDescent="0.2">
      <c r="A102" s="101"/>
      <c r="B102" s="101"/>
      <c r="C102" s="101"/>
      <c r="D102" s="101"/>
      <c r="E102" s="101"/>
      <c r="F102" s="101"/>
      <c r="G102" s="101"/>
      <c r="H102" s="101"/>
    </row>
    <row r="103" spans="1:8" x14ac:dyDescent="0.2">
      <c r="A103" s="101"/>
      <c r="B103" s="101"/>
      <c r="C103" s="101"/>
      <c r="D103" s="101"/>
      <c r="E103" s="101"/>
      <c r="F103" s="101"/>
      <c r="G103" s="101"/>
      <c r="H103" s="101"/>
    </row>
    <row r="104" spans="1:8" x14ac:dyDescent="0.2">
      <c r="A104" s="101"/>
      <c r="B104" s="101"/>
      <c r="C104" s="101"/>
      <c r="D104" s="101"/>
      <c r="E104" s="101"/>
      <c r="F104" s="101"/>
      <c r="G104" s="101"/>
      <c r="H104" s="101"/>
    </row>
    <row r="105" spans="1:8" x14ac:dyDescent="0.2">
      <c r="A105" s="101"/>
      <c r="B105" s="101"/>
      <c r="C105" s="101"/>
      <c r="D105" s="101"/>
      <c r="E105" s="101"/>
      <c r="F105" s="101"/>
      <c r="G105" s="101"/>
      <c r="H105" s="101"/>
    </row>
    <row r="106" spans="1:8" x14ac:dyDescent="0.2">
      <c r="A106" s="101"/>
      <c r="B106" s="101"/>
      <c r="C106" s="101"/>
      <c r="D106" s="101"/>
      <c r="E106" s="101"/>
      <c r="F106" s="101"/>
      <c r="G106" s="101"/>
      <c r="H106" s="101"/>
    </row>
    <row r="107" spans="1:8" x14ac:dyDescent="0.2">
      <c r="A107" s="101"/>
      <c r="B107" s="101"/>
      <c r="C107" s="101"/>
      <c r="D107" s="101"/>
      <c r="E107" s="101"/>
      <c r="F107" s="101"/>
      <c r="G107" s="101"/>
      <c r="H107" s="101"/>
    </row>
    <row r="108" spans="1:8" x14ac:dyDescent="0.2">
      <c r="A108" s="101"/>
      <c r="B108" s="101"/>
      <c r="C108" s="101"/>
      <c r="D108" s="101"/>
      <c r="E108" s="101"/>
      <c r="F108" s="101"/>
      <c r="G108" s="101"/>
      <c r="H108" s="101"/>
    </row>
    <row r="109" spans="1:8" x14ac:dyDescent="0.2">
      <c r="A109" s="101"/>
      <c r="B109" s="101"/>
      <c r="C109" s="101"/>
      <c r="D109" s="101"/>
      <c r="E109" s="101"/>
      <c r="F109" s="101"/>
      <c r="G109" s="101"/>
      <c r="H109" s="101"/>
    </row>
    <row r="110" spans="1:8" x14ac:dyDescent="0.2">
      <c r="A110" s="101"/>
      <c r="B110" s="101"/>
      <c r="C110" s="101"/>
      <c r="D110" s="101"/>
      <c r="E110" s="101"/>
      <c r="F110" s="101"/>
      <c r="G110" s="101"/>
      <c r="H110" s="101"/>
    </row>
    <row r="111" spans="1:8" x14ac:dyDescent="0.2">
      <c r="A111" s="101"/>
      <c r="B111" s="101"/>
      <c r="C111" s="101"/>
      <c r="D111" s="101"/>
      <c r="E111" s="101"/>
      <c r="F111" s="101"/>
      <c r="G111" s="101"/>
      <c r="H111" s="101"/>
    </row>
    <row r="112" spans="1:8" x14ac:dyDescent="0.2">
      <c r="A112" s="101"/>
      <c r="B112" s="101"/>
      <c r="C112" s="101"/>
      <c r="D112" s="101"/>
      <c r="E112" s="101"/>
      <c r="F112" s="101"/>
      <c r="G112" s="101"/>
      <c r="H112" s="101"/>
    </row>
    <row r="113" spans="1:8" x14ac:dyDescent="0.2">
      <c r="A113" s="101"/>
      <c r="B113" s="101"/>
      <c r="C113" s="101"/>
      <c r="D113" s="101"/>
      <c r="E113" s="101"/>
      <c r="F113" s="101"/>
      <c r="G113" s="101"/>
      <c r="H113" s="101"/>
    </row>
    <row r="114" spans="1:8" x14ac:dyDescent="0.2">
      <c r="A114" s="101"/>
      <c r="B114" s="101"/>
      <c r="C114" s="101"/>
      <c r="D114" s="101"/>
      <c r="E114" s="101"/>
      <c r="F114" s="101"/>
      <c r="G114" s="101"/>
      <c r="H114" s="101"/>
    </row>
    <row r="115" spans="1:8" x14ac:dyDescent="0.2">
      <c r="A115" s="101"/>
      <c r="B115" s="101"/>
      <c r="C115" s="101"/>
      <c r="D115" s="101"/>
      <c r="E115" s="101"/>
      <c r="F115" s="101"/>
      <c r="G115" s="101"/>
      <c r="H115" s="101"/>
    </row>
    <row r="116" spans="1:8" x14ac:dyDescent="0.2">
      <c r="A116" s="101"/>
      <c r="B116" s="101"/>
      <c r="C116" s="101"/>
      <c r="D116" s="101"/>
      <c r="E116" s="101"/>
      <c r="F116" s="101"/>
      <c r="G116" s="101"/>
      <c r="H116" s="101"/>
    </row>
    <row r="117" spans="1:8" x14ac:dyDescent="0.2">
      <c r="A117" s="101"/>
      <c r="B117" s="101"/>
      <c r="C117" s="101"/>
      <c r="D117" s="101"/>
      <c r="E117" s="101"/>
      <c r="F117" s="101"/>
      <c r="G117" s="101"/>
      <c r="H117" s="101"/>
    </row>
    <row r="118" spans="1:8" x14ac:dyDescent="0.2">
      <c r="A118" s="101"/>
      <c r="B118" s="101"/>
      <c r="C118" s="101"/>
      <c r="D118" s="101"/>
      <c r="E118" s="101"/>
      <c r="F118" s="101"/>
      <c r="G118" s="101"/>
      <c r="H118" s="101"/>
    </row>
    <row r="119" spans="1:8" x14ac:dyDescent="0.2">
      <c r="A119" s="101"/>
      <c r="B119" s="101"/>
      <c r="C119" s="101"/>
      <c r="D119" s="101"/>
      <c r="E119" s="101"/>
      <c r="F119" s="101"/>
      <c r="G119" s="101"/>
      <c r="H119" s="101"/>
    </row>
    <row r="120" spans="1:8" x14ac:dyDescent="0.2">
      <c r="A120" s="101"/>
      <c r="B120" s="101"/>
      <c r="C120" s="101"/>
      <c r="D120" s="101"/>
      <c r="E120" s="101"/>
      <c r="F120" s="101"/>
      <c r="G120" s="101"/>
      <c r="H120" s="101"/>
    </row>
    <row r="121" spans="1:8" x14ac:dyDescent="0.2">
      <c r="A121" s="101"/>
      <c r="B121" s="101"/>
      <c r="C121" s="101"/>
      <c r="D121" s="101"/>
      <c r="E121" s="101"/>
      <c r="F121" s="101"/>
      <c r="G121" s="101"/>
      <c r="H121" s="101"/>
    </row>
    <row r="122" spans="1:8" x14ac:dyDescent="0.2">
      <c r="A122" s="101"/>
      <c r="B122" s="101"/>
      <c r="C122" s="101"/>
      <c r="D122" s="101"/>
      <c r="E122" s="101"/>
      <c r="F122" s="101"/>
      <c r="G122" s="101"/>
      <c r="H122" s="101"/>
    </row>
    <row r="123" spans="1:8" x14ac:dyDescent="0.2">
      <c r="A123" s="101"/>
      <c r="B123" s="101"/>
      <c r="C123" s="101"/>
      <c r="D123" s="101"/>
      <c r="E123" s="101"/>
      <c r="F123" s="101"/>
      <c r="G123" s="101"/>
      <c r="H123" s="101"/>
    </row>
    <row r="124" spans="1:8" x14ac:dyDescent="0.2">
      <c r="A124" s="101"/>
      <c r="B124" s="101"/>
      <c r="C124" s="101"/>
      <c r="D124" s="101"/>
      <c r="E124" s="101"/>
      <c r="F124" s="101"/>
      <c r="G124" s="101"/>
      <c r="H124" s="101"/>
    </row>
    <row r="125" spans="1:8" x14ac:dyDescent="0.2">
      <c r="A125" s="101"/>
      <c r="B125" s="101"/>
      <c r="C125" s="101"/>
      <c r="D125" s="101"/>
      <c r="E125" s="101"/>
      <c r="F125" s="101"/>
      <c r="G125" s="101"/>
      <c r="H125" s="101"/>
    </row>
    <row r="126" spans="1:8" x14ac:dyDescent="0.2">
      <c r="A126" s="101"/>
      <c r="B126" s="101"/>
      <c r="C126" s="101"/>
      <c r="D126" s="101"/>
      <c r="E126" s="101"/>
      <c r="F126" s="101"/>
      <c r="G126" s="101"/>
      <c r="H126" s="101"/>
    </row>
    <row r="127" spans="1:8" x14ac:dyDescent="0.2">
      <c r="A127" s="101"/>
      <c r="B127" s="101"/>
      <c r="C127" s="101"/>
      <c r="D127" s="101"/>
      <c r="E127" s="101"/>
      <c r="F127" s="101"/>
      <c r="G127" s="101"/>
      <c r="H127" s="101"/>
    </row>
    <row r="128" spans="1:8" x14ac:dyDescent="0.2">
      <c r="A128" s="101"/>
      <c r="B128" s="101"/>
      <c r="C128" s="101"/>
      <c r="D128" s="101"/>
      <c r="E128" s="101"/>
      <c r="F128" s="101"/>
      <c r="G128" s="101"/>
      <c r="H128" s="101"/>
    </row>
    <row r="129" spans="1:8" x14ac:dyDescent="0.2">
      <c r="A129" s="101"/>
      <c r="B129" s="101"/>
      <c r="C129" s="101"/>
      <c r="D129" s="101"/>
      <c r="E129" s="101"/>
      <c r="F129" s="101"/>
      <c r="G129" s="101"/>
      <c r="H129" s="101"/>
    </row>
    <row r="130" spans="1:8" x14ac:dyDescent="0.2">
      <c r="A130" s="101"/>
      <c r="B130" s="101"/>
      <c r="C130" s="101"/>
      <c r="D130" s="101"/>
      <c r="E130" s="101"/>
      <c r="F130" s="101"/>
      <c r="G130" s="101"/>
      <c r="H130" s="101"/>
    </row>
    <row r="131" spans="1:8" x14ac:dyDescent="0.2">
      <c r="A131" s="101"/>
      <c r="B131" s="101"/>
      <c r="C131" s="101"/>
      <c r="D131" s="101"/>
      <c r="E131" s="101"/>
      <c r="F131" s="101"/>
      <c r="G131" s="101"/>
      <c r="H131" s="101"/>
    </row>
    <row r="132" spans="1:8" x14ac:dyDescent="0.2">
      <c r="A132" s="101"/>
      <c r="B132" s="101"/>
      <c r="C132" s="101"/>
      <c r="D132" s="101"/>
      <c r="E132" s="101"/>
      <c r="F132" s="101"/>
      <c r="G132" s="101"/>
      <c r="H132" s="101"/>
    </row>
    <row r="133" spans="1:8" x14ac:dyDescent="0.2">
      <c r="A133" s="101"/>
      <c r="B133" s="101"/>
      <c r="C133" s="101"/>
      <c r="D133" s="101"/>
      <c r="E133" s="101"/>
      <c r="F133" s="101"/>
      <c r="G133" s="101"/>
      <c r="H133" s="101"/>
    </row>
    <row r="134" spans="1:8" x14ac:dyDescent="0.2">
      <c r="A134" s="101"/>
      <c r="B134" s="101"/>
      <c r="C134" s="101"/>
      <c r="D134" s="101"/>
      <c r="E134" s="101"/>
      <c r="F134" s="101"/>
      <c r="G134" s="101"/>
      <c r="H134" s="101"/>
    </row>
    <row r="135" spans="1:8" x14ac:dyDescent="0.2">
      <c r="A135" s="101"/>
      <c r="B135" s="101"/>
      <c r="C135" s="101"/>
      <c r="D135" s="101"/>
      <c r="E135" s="101"/>
      <c r="F135" s="101"/>
      <c r="G135" s="101"/>
      <c r="H135" s="101"/>
    </row>
    <row r="136" spans="1:8" x14ac:dyDescent="0.2">
      <c r="A136" s="101"/>
      <c r="B136" s="101"/>
      <c r="C136" s="101"/>
      <c r="D136" s="101"/>
      <c r="E136" s="101"/>
      <c r="F136" s="101"/>
      <c r="G136" s="101"/>
      <c r="H136" s="101"/>
    </row>
    <row r="137" spans="1:8" x14ac:dyDescent="0.2">
      <c r="A137" s="101"/>
      <c r="B137" s="101"/>
      <c r="C137" s="101"/>
      <c r="D137" s="101"/>
      <c r="E137" s="101"/>
      <c r="F137" s="101"/>
      <c r="G137" s="101"/>
      <c r="H137" s="101"/>
    </row>
    <row r="138" spans="1:8" x14ac:dyDescent="0.2">
      <c r="A138" s="101"/>
      <c r="B138" s="101"/>
      <c r="C138" s="101"/>
      <c r="D138" s="101"/>
      <c r="E138" s="101"/>
      <c r="F138" s="101"/>
      <c r="G138" s="101"/>
      <c r="H138" s="101"/>
    </row>
    <row r="139" spans="1:8" x14ac:dyDescent="0.2">
      <c r="A139" s="101"/>
      <c r="B139" s="101"/>
      <c r="C139" s="101"/>
      <c r="D139" s="101"/>
      <c r="E139" s="101"/>
      <c r="F139" s="101"/>
      <c r="G139" s="101"/>
      <c r="H139" s="101"/>
    </row>
    <row r="140" spans="1:8" x14ac:dyDescent="0.2">
      <c r="A140" s="101"/>
      <c r="B140" s="101"/>
      <c r="C140" s="101"/>
      <c r="D140" s="101"/>
      <c r="E140" s="101"/>
      <c r="F140" s="101"/>
      <c r="G140" s="101"/>
      <c r="H140" s="101"/>
    </row>
    <row r="141" spans="1:8" x14ac:dyDescent="0.2">
      <c r="A141" s="101"/>
      <c r="B141" s="101"/>
      <c r="C141" s="101"/>
      <c r="D141" s="101"/>
      <c r="E141" s="101"/>
      <c r="F141" s="101"/>
      <c r="G141" s="101"/>
      <c r="H141" s="101"/>
    </row>
    <row r="142" spans="1:8" x14ac:dyDescent="0.2">
      <c r="A142" s="101"/>
      <c r="B142" s="101"/>
      <c r="C142" s="101"/>
      <c r="D142" s="101"/>
      <c r="E142" s="101"/>
      <c r="F142" s="101"/>
      <c r="G142" s="101"/>
      <c r="H142" s="101"/>
    </row>
    <row r="143" spans="1:8" x14ac:dyDescent="0.2">
      <c r="A143" s="101"/>
      <c r="B143" s="101"/>
      <c r="C143" s="101"/>
      <c r="D143" s="101"/>
      <c r="E143" s="101"/>
      <c r="F143" s="101"/>
      <c r="G143" s="101"/>
      <c r="H143" s="101"/>
    </row>
    <row r="144" spans="1:8" x14ac:dyDescent="0.2">
      <c r="A144" s="101"/>
      <c r="B144" s="101"/>
      <c r="C144" s="101"/>
      <c r="D144" s="101"/>
      <c r="E144" s="101"/>
      <c r="F144" s="101"/>
      <c r="G144" s="101"/>
      <c r="H144" s="101"/>
    </row>
    <row r="145" spans="1:8" x14ac:dyDescent="0.2">
      <c r="A145" s="101"/>
      <c r="B145" s="101"/>
      <c r="C145" s="101"/>
      <c r="D145" s="101"/>
      <c r="E145" s="101"/>
      <c r="F145" s="101"/>
      <c r="G145" s="101"/>
      <c r="H145" s="101"/>
    </row>
    <row r="146" spans="1:8" x14ac:dyDescent="0.2">
      <c r="A146" s="101"/>
      <c r="B146" s="101"/>
      <c r="C146" s="101"/>
      <c r="D146" s="101"/>
      <c r="E146" s="101"/>
      <c r="F146" s="101"/>
      <c r="G146" s="101"/>
      <c r="H146" s="101"/>
    </row>
    <row r="147" spans="1:8" x14ac:dyDescent="0.2">
      <c r="A147" s="101"/>
      <c r="B147" s="101"/>
      <c r="C147" s="101"/>
      <c r="D147" s="101"/>
      <c r="E147" s="101"/>
      <c r="F147" s="101"/>
      <c r="G147" s="101"/>
      <c r="H147" s="101"/>
    </row>
    <row r="148" spans="1:8" x14ac:dyDescent="0.2">
      <c r="A148" s="101"/>
      <c r="B148" s="101"/>
      <c r="C148" s="101"/>
      <c r="D148" s="101"/>
      <c r="E148" s="101"/>
      <c r="F148" s="101"/>
      <c r="G148" s="101"/>
      <c r="H148" s="101"/>
    </row>
    <row r="149" spans="1:8" x14ac:dyDescent="0.2">
      <c r="A149" s="101"/>
      <c r="B149" s="101"/>
      <c r="C149" s="101"/>
      <c r="D149" s="101"/>
      <c r="E149" s="101"/>
      <c r="F149" s="101"/>
      <c r="G149" s="101"/>
      <c r="H149" s="101"/>
    </row>
    <row r="150" spans="1:8" x14ac:dyDescent="0.2">
      <c r="A150" s="101"/>
      <c r="B150" s="101"/>
      <c r="C150" s="101"/>
      <c r="D150" s="101"/>
      <c r="E150" s="101"/>
      <c r="F150" s="101"/>
      <c r="G150" s="101"/>
      <c r="H150" s="101"/>
    </row>
    <row r="151" spans="1:8" x14ac:dyDescent="0.2">
      <c r="A151" s="101"/>
      <c r="B151" s="101"/>
      <c r="C151" s="101"/>
      <c r="D151" s="101"/>
      <c r="E151" s="101"/>
      <c r="F151" s="101"/>
      <c r="G151" s="101"/>
      <c r="H151" s="101"/>
    </row>
    <row r="152" spans="1:8" x14ac:dyDescent="0.2">
      <c r="A152" s="101"/>
      <c r="B152" s="101"/>
      <c r="C152" s="101"/>
      <c r="D152" s="101"/>
      <c r="E152" s="101"/>
      <c r="F152" s="101"/>
      <c r="G152" s="101"/>
      <c r="H152" s="101"/>
    </row>
    <row r="153" spans="1:8" x14ac:dyDescent="0.2">
      <c r="A153" s="101"/>
      <c r="B153" s="101"/>
      <c r="C153" s="101"/>
      <c r="D153" s="101"/>
      <c r="E153" s="101"/>
      <c r="F153" s="101"/>
      <c r="G153" s="101"/>
      <c r="H153" s="101"/>
    </row>
    <row r="154" spans="1:8" x14ac:dyDescent="0.2">
      <c r="A154" s="101"/>
      <c r="B154" s="101"/>
      <c r="C154" s="101"/>
      <c r="D154" s="101"/>
      <c r="E154" s="101"/>
      <c r="F154" s="101"/>
      <c r="G154" s="101"/>
      <c r="H154" s="101"/>
    </row>
    <row r="155" spans="1:8" x14ac:dyDescent="0.2">
      <c r="A155" s="101"/>
      <c r="B155" s="101"/>
      <c r="C155" s="101"/>
      <c r="D155" s="101"/>
      <c r="E155" s="101"/>
      <c r="F155" s="101"/>
      <c r="G155" s="101"/>
      <c r="H155" s="101"/>
    </row>
    <row r="156" spans="1:8" x14ac:dyDescent="0.2">
      <c r="A156" s="101"/>
      <c r="B156" s="101"/>
      <c r="C156" s="101"/>
      <c r="D156" s="101"/>
      <c r="E156" s="101"/>
      <c r="F156" s="101"/>
      <c r="G156" s="101"/>
      <c r="H156" s="101"/>
    </row>
    <row r="157" spans="1:8" x14ac:dyDescent="0.2">
      <c r="A157" s="101"/>
      <c r="B157" s="101"/>
      <c r="C157" s="101"/>
      <c r="D157" s="101"/>
      <c r="E157" s="101"/>
      <c r="F157" s="101"/>
      <c r="G157" s="101"/>
      <c r="H157" s="101"/>
    </row>
    <row r="158" spans="1:8" x14ac:dyDescent="0.2">
      <c r="A158" s="101"/>
      <c r="B158" s="101"/>
      <c r="C158" s="101"/>
      <c r="D158" s="101"/>
      <c r="E158" s="101"/>
      <c r="F158" s="101"/>
      <c r="G158" s="101"/>
      <c r="H158" s="101"/>
    </row>
    <row r="159" spans="1:8" x14ac:dyDescent="0.2">
      <c r="A159" s="101"/>
      <c r="B159" s="101"/>
      <c r="C159" s="101"/>
      <c r="D159" s="101"/>
      <c r="E159" s="101"/>
      <c r="F159" s="101"/>
      <c r="G159" s="101"/>
      <c r="H159" s="101"/>
    </row>
    <row r="160" spans="1:8" x14ac:dyDescent="0.2">
      <c r="A160" s="101"/>
      <c r="B160" s="101"/>
      <c r="C160" s="101"/>
      <c r="D160" s="101"/>
      <c r="E160" s="101"/>
      <c r="F160" s="101"/>
      <c r="G160" s="101"/>
      <c r="H160" s="101"/>
    </row>
    <row r="161" spans="1:8" x14ac:dyDescent="0.2">
      <c r="A161" s="101"/>
      <c r="B161" s="101"/>
      <c r="C161" s="101"/>
      <c r="D161" s="101"/>
      <c r="E161" s="101"/>
      <c r="F161" s="101"/>
      <c r="G161" s="101"/>
      <c r="H161" s="101"/>
    </row>
    <row r="162" spans="1:8" x14ac:dyDescent="0.2">
      <c r="A162" s="101"/>
      <c r="B162" s="101"/>
      <c r="C162" s="101"/>
      <c r="D162" s="101"/>
      <c r="E162" s="101"/>
      <c r="F162" s="101"/>
      <c r="G162" s="101"/>
      <c r="H162" s="101"/>
    </row>
    <row r="163" spans="1:8" x14ac:dyDescent="0.2">
      <c r="A163" s="101"/>
      <c r="B163" s="101"/>
      <c r="C163" s="101"/>
      <c r="D163" s="101"/>
      <c r="E163" s="101"/>
      <c r="F163" s="101"/>
      <c r="G163" s="101"/>
      <c r="H163" s="101"/>
    </row>
    <row r="164" spans="1:8" x14ac:dyDescent="0.2">
      <c r="A164" s="101"/>
      <c r="B164" s="101"/>
      <c r="C164" s="101"/>
      <c r="D164" s="101"/>
      <c r="E164" s="101"/>
      <c r="F164" s="101"/>
      <c r="G164" s="101"/>
      <c r="H164" s="101"/>
    </row>
    <row r="165" spans="1:8" x14ac:dyDescent="0.2">
      <c r="A165" s="101"/>
      <c r="B165" s="101"/>
      <c r="C165" s="101"/>
      <c r="D165" s="101"/>
      <c r="E165" s="101"/>
      <c r="F165" s="101"/>
      <c r="G165" s="101"/>
      <c r="H165" s="101"/>
    </row>
    <row r="166" spans="1:8" x14ac:dyDescent="0.2">
      <c r="A166" s="101"/>
      <c r="B166" s="101"/>
      <c r="C166" s="101"/>
      <c r="D166" s="101"/>
      <c r="E166" s="101"/>
      <c r="F166" s="101"/>
      <c r="G166" s="101"/>
      <c r="H166" s="101"/>
    </row>
    <row r="167" spans="1:8" x14ac:dyDescent="0.2">
      <c r="A167" s="101"/>
      <c r="B167" s="101"/>
      <c r="C167" s="101"/>
      <c r="D167" s="101"/>
      <c r="E167" s="101"/>
      <c r="F167" s="101"/>
      <c r="G167" s="101"/>
      <c r="H167" s="101"/>
    </row>
    <row r="168" spans="1:8" x14ac:dyDescent="0.2">
      <c r="A168" s="101"/>
      <c r="B168" s="101"/>
      <c r="C168" s="101"/>
      <c r="D168" s="101"/>
      <c r="E168" s="101"/>
      <c r="F168" s="101"/>
      <c r="G168" s="101"/>
      <c r="H168" s="101"/>
    </row>
    <row r="169" spans="1:8" x14ac:dyDescent="0.2">
      <c r="A169" s="101"/>
      <c r="B169" s="101"/>
      <c r="C169" s="101"/>
      <c r="D169" s="101"/>
      <c r="E169" s="101"/>
      <c r="F169" s="101"/>
      <c r="G169" s="101"/>
      <c r="H169" s="101"/>
    </row>
    <row r="170" spans="1:8" x14ac:dyDescent="0.2">
      <c r="A170" s="101"/>
      <c r="B170" s="101"/>
      <c r="C170" s="101"/>
      <c r="D170" s="101"/>
      <c r="E170" s="101"/>
      <c r="F170" s="101"/>
      <c r="G170" s="101"/>
      <c r="H170" s="101"/>
    </row>
    <row r="171" spans="1:8" x14ac:dyDescent="0.2">
      <c r="A171" s="101"/>
      <c r="B171" s="101"/>
      <c r="C171" s="101"/>
      <c r="D171" s="101"/>
      <c r="E171" s="101"/>
      <c r="F171" s="101"/>
      <c r="G171" s="101"/>
      <c r="H171" s="101"/>
    </row>
    <row r="172" spans="1:8" x14ac:dyDescent="0.2">
      <c r="A172" s="101"/>
      <c r="B172" s="101"/>
      <c r="C172" s="101"/>
      <c r="D172" s="101"/>
      <c r="E172" s="101"/>
      <c r="F172" s="101"/>
      <c r="G172" s="101"/>
      <c r="H172" s="101"/>
    </row>
    <row r="173" spans="1:8" x14ac:dyDescent="0.2">
      <c r="A173" s="101"/>
      <c r="B173" s="101"/>
      <c r="C173" s="101"/>
      <c r="D173" s="101"/>
      <c r="E173" s="101"/>
      <c r="F173" s="101"/>
      <c r="G173" s="101"/>
      <c r="H173" s="101"/>
    </row>
    <row r="174" spans="1:8" x14ac:dyDescent="0.2">
      <c r="A174" s="101"/>
      <c r="B174" s="101"/>
      <c r="C174" s="101"/>
      <c r="D174" s="101"/>
      <c r="E174" s="101"/>
      <c r="F174" s="101"/>
      <c r="G174" s="101"/>
      <c r="H174" s="101"/>
    </row>
    <row r="175" spans="1:8" x14ac:dyDescent="0.2">
      <c r="A175" s="101"/>
      <c r="B175" s="101"/>
      <c r="C175" s="101"/>
      <c r="D175" s="101"/>
      <c r="E175" s="101"/>
      <c r="F175" s="101"/>
      <c r="G175" s="101"/>
      <c r="H175" s="101"/>
    </row>
    <row r="176" spans="1:8" x14ac:dyDescent="0.2">
      <c r="A176" s="101"/>
      <c r="B176" s="101"/>
      <c r="C176" s="101"/>
      <c r="D176" s="101"/>
      <c r="E176" s="101"/>
      <c r="F176" s="101"/>
      <c r="G176" s="101"/>
      <c r="H176" s="101"/>
    </row>
    <row r="177" spans="1:8" x14ac:dyDescent="0.2">
      <c r="A177" s="101"/>
      <c r="B177" s="101"/>
      <c r="C177" s="101"/>
      <c r="D177" s="101"/>
      <c r="E177" s="101"/>
      <c r="F177" s="101"/>
      <c r="G177" s="101"/>
      <c r="H177" s="101"/>
    </row>
    <row r="178" spans="1:8" x14ac:dyDescent="0.2">
      <c r="A178" s="101"/>
      <c r="B178" s="101"/>
      <c r="C178" s="101"/>
      <c r="D178" s="101"/>
      <c r="E178" s="101"/>
      <c r="F178" s="101"/>
      <c r="G178" s="101"/>
      <c r="H178" s="101"/>
    </row>
    <row r="179" spans="1:8" x14ac:dyDescent="0.2">
      <c r="A179" s="101"/>
      <c r="B179" s="101"/>
      <c r="C179" s="101"/>
      <c r="D179" s="101"/>
      <c r="E179" s="101"/>
      <c r="F179" s="101"/>
      <c r="G179" s="101"/>
      <c r="H179" s="101"/>
    </row>
    <row r="180" spans="1:8" x14ac:dyDescent="0.2">
      <c r="A180" s="101"/>
      <c r="B180" s="101"/>
      <c r="C180" s="101"/>
      <c r="D180" s="101"/>
      <c r="E180" s="101"/>
      <c r="F180" s="101"/>
      <c r="G180" s="101"/>
      <c r="H180" s="101"/>
    </row>
    <row r="181" spans="1:8" x14ac:dyDescent="0.2">
      <c r="A181" s="101"/>
      <c r="B181" s="101"/>
      <c r="C181" s="101"/>
      <c r="D181" s="101"/>
      <c r="E181" s="101"/>
      <c r="F181" s="101"/>
      <c r="G181" s="101"/>
      <c r="H181" s="101"/>
    </row>
    <row r="182" spans="1:8" x14ac:dyDescent="0.2">
      <c r="A182" s="101"/>
      <c r="B182" s="101"/>
      <c r="C182" s="101"/>
      <c r="D182" s="101"/>
      <c r="E182" s="101"/>
      <c r="F182" s="101"/>
      <c r="G182" s="101"/>
      <c r="H182" s="101"/>
    </row>
    <row r="183" spans="1:8" x14ac:dyDescent="0.2">
      <c r="A183" s="101"/>
      <c r="B183" s="101"/>
      <c r="C183" s="101"/>
      <c r="D183" s="101"/>
      <c r="E183" s="101"/>
      <c r="F183" s="101"/>
      <c r="G183" s="101"/>
      <c r="H183" s="101"/>
    </row>
    <row r="184" spans="1:8" x14ac:dyDescent="0.2">
      <c r="A184" s="101"/>
      <c r="B184" s="101"/>
      <c r="C184" s="101"/>
      <c r="D184" s="101"/>
      <c r="E184" s="101"/>
      <c r="F184" s="101"/>
      <c r="G184" s="101"/>
      <c r="H184" s="101"/>
    </row>
    <row r="185" spans="1:8" x14ac:dyDescent="0.2">
      <c r="A185" s="101"/>
      <c r="B185" s="101"/>
      <c r="C185" s="101"/>
      <c r="D185" s="101"/>
      <c r="E185" s="101"/>
      <c r="F185" s="101"/>
      <c r="G185" s="101"/>
      <c r="H185" s="101"/>
    </row>
    <row r="186" spans="1:8" x14ac:dyDescent="0.2">
      <c r="A186" s="101"/>
      <c r="B186" s="101"/>
      <c r="C186" s="101"/>
      <c r="D186" s="101"/>
      <c r="E186" s="101"/>
      <c r="F186" s="101"/>
      <c r="G186" s="101"/>
      <c r="H186" s="101"/>
    </row>
    <row r="187" spans="1:8" x14ac:dyDescent="0.2">
      <c r="A187" s="101"/>
      <c r="B187" s="101"/>
      <c r="C187" s="101"/>
      <c r="D187" s="101"/>
      <c r="E187" s="101"/>
      <c r="F187" s="101"/>
      <c r="G187" s="101"/>
      <c r="H187" s="101"/>
    </row>
    <row r="188" spans="1:8" x14ac:dyDescent="0.2">
      <c r="A188" s="101"/>
      <c r="B188" s="101"/>
      <c r="C188" s="101"/>
      <c r="D188" s="101"/>
      <c r="E188" s="101"/>
      <c r="F188" s="101"/>
      <c r="G188" s="101"/>
      <c r="H188" s="101"/>
    </row>
    <row r="189" spans="1:8" x14ac:dyDescent="0.2">
      <c r="A189" s="101"/>
      <c r="B189" s="101"/>
      <c r="C189" s="101"/>
      <c r="D189" s="101"/>
      <c r="E189" s="101"/>
      <c r="F189" s="101"/>
      <c r="G189" s="101"/>
      <c r="H189" s="101"/>
    </row>
    <row r="190" spans="1:8" x14ac:dyDescent="0.2">
      <c r="A190" s="101"/>
      <c r="B190" s="101"/>
      <c r="C190" s="101"/>
      <c r="D190" s="101"/>
      <c r="E190" s="101"/>
      <c r="F190" s="101"/>
      <c r="G190" s="101"/>
      <c r="H190" s="101"/>
    </row>
    <row r="191" spans="1:8" x14ac:dyDescent="0.2">
      <c r="A191" s="101"/>
      <c r="B191" s="101"/>
      <c r="C191" s="101"/>
      <c r="D191" s="101"/>
      <c r="E191" s="101"/>
      <c r="F191" s="101"/>
      <c r="G191" s="101"/>
      <c r="H191" s="101"/>
    </row>
    <row r="192" spans="1:8" x14ac:dyDescent="0.2">
      <c r="A192" s="101"/>
      <c r="B192" s="101"/>
      <c r="C192" s="101"/>
      <c r="D192" s="101"/>
      <c r="E192" s="101"/>
      <c r="F192" s="101"/>
      <c r="G192" s="101"/>
      <c r="H192" s="101"/>
    </row>
    <row r="193" spans="1:8" x14ac:dyDescent="0.2">
      <c r="A193" s="101"/>
      <c r="B193" s="101"/>
      <c r="C193" s="101"/>
      <c r="D193" s="101"/>
      <c r="E193" s="101"/>
      <c r="F193" s="101"/>
      <c r="G193" s="101"/>
      <c r="H193" s="101"/>
    </row>
    <row r="194" spans="1:8" x14ac:dyDescent="0.2">
      <c r="A194" s="101"/>
      <c r="B194" s="101"/>
      <c r="C194" s="101"/>
      <c r="D194" s="101"/>
      <c r="E194" s="101"/>
      <c r="F194" s="101"/>
      <c r="G194" s="101"/>
      <c r="H194" s="101"/>
    </row>
    <row r="195" spans="1:8" x14ac:dyDescent="0.2">
      <c r="A195" s="101"/>
      <c r="B195" s="101"/>
      <c r="C195" s="101"/>
      <c r="D195" s="101"/>
      <c r="E195" s="101"/>
      <c r="F195" s="101"/>
      <c r="G195" s="101"/>
      <c r="H195" s="101"/>
    </row>
    <row r="196" spans="1:8" x14ac:dyDescent="0.2">
      <c r="A196" s="101"/>
      <c r="B196" s="101"/>
      <c r="C196" s="101"/>
      <c r="D196" s="101"/>
      <c r="E196" s="101"/>
      <c r="F196" s="101"/>
      <c r="G196" s="101"/>
      <c r="H196" s="101"/>
    </row>
    <row r="197" spans="1:8" x14ac:dyDescent="0.2">
      <c r="A197" s="101"/>
      <c r="B197" s="101"/>
      <c r="C197" s="101"/>
      <c r="D197" s="101"/>
      <c r="E197" s="101"/>
      <c r="F197" s="101"/>
      <c r="G197" s="101"/>
      <c r="H197" s="101"/>
    </row>
    <row r="198" spans="1:8" x14ac:dyDescent="0.2">
      <c r="A198" s="101"/>
      <c r="B198" s="101"/>
      <c r="C198" s="101"/>
      <c r="D198" s="101"/>
      <c r="E198" s="101"/>
      <c r="F198" s="101"/>
      <c r="G198" s="101"/>
      <c r="H198" s="101"/>
    </row>
    <row r="199" spans="1:8" x14ac:dyDescent="0.2">
      <c r="A199" s="101"/>
      <c r="B199" s="101"/>
      <c r="C199" s="101"/>
      <c r="D199" s="101"/>
      <c r="E199" s="101"/>
      <c r="F199" s="101"/>
      <c r="G199" s="101"/>
      <c r="H199" s="101"/>
    </row>
    <row r="200" spans="1:8" x14ac:dyDescent="0.2">
      <c r="A200" s="101"/>
      <c r="B200" s="101"/>
      <c r="C200" s="101"/>
      <c r="D200" s="101"/>
      <c r="E200" s="101"/>
      <c r="F200" s="101"/>
      <c r="G200" s="101"/>
      <c r="H200" s="101"/>
    </row>
    <row r="201" spans="1:8" x14ac:dyDescent="0.2">
      <c r="A201" s="101"/>
      <c r="B201" s="101"/>
      <c r="C201" s="101"/>
      <c r="D201" s="101"/>
      <c r="E201" s="101"/>
      <c r="F201" s="101"/>
      <c r="G201" s="101"/>
      <c r="H201" s="101"/>
    </row>
    <row r="202" spans="1:8" x14ac:dyDescent="0.2">
      <c r="A202" s="101"/>
      <c r="B202" s="101"/>
      <c r="C202" s="101"/>
      <c r="D202" s="101"/>
      <c r="E202" s="101"/>
      <c r="F202" s="101"/>
      <c r="G202" s="101"/>
      <c r="H202" s="101"/>
    </row>
    <row r="203" spans="1:8" x14ac:dyDescent="0.2">
      <c r="A203" s="101"/>
      <c r="B203" s="101"/>
      <c r="C203" s="101"/>
      <c r="D203" s="101"/>
      <c r="E203" s="101"/>
      <c r="F203" s="101"/>
      <c r="G203" s="101"/>
      <c r="H203" s="101"/>
    </row>
    <row r="204" spans="1:8" x14ac:dyDescent="0.2">
      <c r="A204" s="101"/>
      <c r="B204" s="101"/>
      <c r="C204" s="101"/>
      <c r="D204" s="101"/>
      <c r="E204" s="101"/>
      <c r="F204" s="101"/>
      <c r="G204" s="101"/>
      <c r="H204" s="101"/>
    </row>
    <row r="205" spans="1:8" x14ac:dyDescent="0.2">
      <c r="A205" s="101"/>
      <c r="B205" s="101"/>
      <c r="C205" s="101"/>
      <c r="D205" s="101"/>
      <c r="E205" s="101"/>
      <c r="F205" s="101"/>
      <c r="G205" s="101"/>
      <c r="H205" s="101"/>
    </row>
    <row r="206" spans="1:8" x14ac:dyDescent="0.2">
      <c r="A206" s="101"/>
      <c r="B206" s="101"/>
      <c r="C206" s="101"/>
      <c r="D206" s="101"/>
      <c r="E206" s="101"/>
      <c r="F206" s="101"/>
      <c r="G206" s="101"/>
      <c r="H206" s="101"/>
    </row>
    <row r="207" spans="1:8" x14ac:dyDescent="0.2">
      <c r="A207" s="101"/>
      <c r="B207" s="101"/>
      <c r="C207" s="101"/>
      <c r="D207" s="101"/>
      <c r="E207" s="101"/>
      <c r="F207" s="101"/>
      <c r="G207" s="101"/>
      <c r="H207" s="101"/>
    </row>
    <row r="208" spans="1:8" x14ac:dyDescent="0.2">
      <c r="A208" s="101"/>
      <c r="B208" s="101"/>
      <c r="C208" s="101"/>
      <c r="D208" s="101"/>
      <c r="E208" s="101"/>
      <c r="F208" s="101"/>
      <c r="G208" s="101"/>
      <c r="H208" s="101"/>
    </row>
    <row r="209" spans="1:8" x14ac:dyDescent="0.2">
      <c r="A209" s="101"/>
      <c r="B209" s="101"/>
      <c r="C209" s="101"/>
      <c r="D209" s="101"/>
      <c r="E209" s="101"/>
      <c r="F209" s="101"/>
      <c r="G209" s="101"/>
      <c r="H209" s="101"/>
    </row>
    <row r="210" spans="1:8" x14ac:dyDescent="0.2">
      <c r="A210" s="101"/>
      <c r="B210" s="101"/>
      <c r="C210" s="101"/>
      <c r="D210" s="101"/>
      <c r="E210" s="101"/>
      <c r="F210" s="101"/>
      <c r="G210" s="101"/>
      <c r="H210" s="101"/>
    </row>
    <row r="211" spans="1:8" x14ac:dyDescent="0.2">
      <c r="A211" s="101"/>
      <c r="B211" s="101"/>
      <c r="C211" s="101"/>
      <c r="D211" s="101"/>
      <c r="E211" s="101"/>
      <c r="F211" s="101"/>
      <c r="G211" s="101"/>
      <c r="H211" s="101"/>
    </row>
    <row r="212" spans="1:8" x14ac:dyDescent="0.2">
      <c r="A212" s="101"/>
      <c r="B212" s="101"/>
      <c r="C212" s="101"/>
      <c r="D212" s="101"/>
      <c r="E212" s="101"/>
      <c r="F212" s="101"/>
      <c r="G212" s="101"/>
      <c r="H212" s="101"/>
    </row>
    <row r="213" spans="1:8" x14ac:dyDescent="0.2">
      <c r="A213" s="101"/>
      <c r="B213" s="101"/>
      <c r="C213" s="101"/>
      <c r="D213" s="101"/>
      <c r="E213" s="101"/>
      <c r="F213" s="101"/>
      <c r="G213" s="101"/>
      <c r="H213" s="101"/>
    </row>
    <row r="214" spans="1:8" x14ac:dyDescent="0.2">
      <c r="A214" s="101"/>
      <c r="B214" s="101"/>
      <c r="C214" s="101"/>
      <c r="D214" s="101"/>
      <c r="E214" s="101"/>
      <c r="F214" s="101"/>
      <c r="G214" s="101"/>
      <c r="H214" s="101"/>
    </row>
    <row r="215" spans="1:8" x14ac:dyDescent="0.2">
      <c r="A215" s="101"/>
      <c r="B215" s="101"/>
      <c r="C215" s="101"/>
      <c r="D215" s="101"/>
      <c r="E215" s="101"/>
      <c r="F215" s="101"/>
      <c r="G215" s="101"/>
      <c r="H215" s="101"/>
    </row>
    <row r="216" spans="1:8" x14ac:dyDescent="0.2">
      <c r="A216" s="101"/>
      <c r="B216" s="101"/>
      <c r="C216" s="101"/>
      <c r="D216" s="101"/>
      <c r="E216" s="101"/>
      <c r="F216" s="101"/>
      <c r="G216" s="101"/>
      <c r="H216" s="101"/>
    </row>
    <row r="217" spans="1:8" x14ac:dyDescent="0.2">
      <c r="A217" s="101"/>
      <c r="B217" s="101"/>
      <c r="C217" s="101"/>
      <c r="D217" s="101"/>
      <c r="E217" s="101"/>
      <c r="F217" s="101"/>
      <c r="G217" s="101"/>
      <c r="H217" s="101"/>
    </row>
    <row r="218" spans="1:8" x14ac:dyDescent="0.2">
      <c r="A218" s="101"/>
      <c r="B218" s="101"/>
      <c r="C218" s="101"/>
      <c r="D218" s="101"/>
      <c r="E218" s="101"/>
      <c r="F218" s="101"/>
      <c r="G218" s="101"/>
      <c r="H218" s="101"/>
    </row>
    <row r="219" spans="1:8" x14ac:dyDescent="0.2">
      <c r="A219" s="101"/>
      <c r="B219" s="101"/>
      <c r="C219" s="101"/>
      <c r="D219" s="101"/>
      <c r="E219" s="101"/>
      <c r="F219" s="101"/>
      <c r="G219" s="101"/>
      <c r="H219" s="101"/>
    </row>
    <row r="220" spans="1:8" x14ac:dyDescent="0.2">
      <c r="A220" s="101"/>
      <c r="B220" s="101"/>
      <c r="C220" s="101"/>
      <c r="D220" s="101"/>
      <c r="E220" s="101"/>
      <c r="F220" s="101"/>
      <c r="G220" s="101"/>
      <c r="H220" s="101"/>
    </row>
    <row r="221" spans="1:8" x14ac:dyDescent="0.2">
      <c r="A221" s="101"/>
      <c r="B221" s="101"/>
      <c r="C221" s="101"/>
      <c r="D221" s="101"/>
      <c r="E221" s="101"/>
      <c r="F221" s="101"/>
      <c r="G221" s="101"/>
      <c r="H221" s="101"/>
    </row>
    <row r="222" spans="1:8" x14ac:dyDescent="0.2">
      <c r="A222" s="101"/>
      <c r="B222" s="101"/>
      <c r="C222" s="101"/>
      <c r="D222" s="101"/>
      <c r="E222" s="101"/>
      <c r="F222" s="101"/>
      <c r="G222" s="101"/>
      <c r="H222" s="101"/>
    </row>
    <row r="223" spans="1:8" x14ac:dyDescent="0.2">
      <c r="A223" s="101"/>
      <c r="B223" s="101"/>
      <c r="C223" s="101"/>
      <c r="D223" s="101"/>
      <c r="E223" s="101"/>
      <c r="F223" s="101"/>
      <c r="G223" s="101"/>
      <c r="H223" s="101"/>
    </row>
    <row r="224" spans="1:8" x14ac:dyDescent="0.2">
      <c r="A224" s="101"/>
      <c r="B224" s="101"/>
      <c r="C224" s="101"/>
      <c r="D224" s="101"/>
      <c r="E224" s="101"/>
      <c r="F224" s="101"/>
      <c r="G224" s="101"/>
      <c r="H224" s="101"/>
    </row>
    <row r="225" spans="1:8" x14ac:dyDescent="0.2">
      <c r="A225" s="101"/>
      <c r="B225" s="101"/>
      <c r="C225" s="101"/>
      <c r="D225" s="101"/>
      <c r="E225" s="101"/>
      <c r="F225" s="101"/>
      <c r="G225" s="101"/>
      <c r="H225" s="101"/>
    </row>
    <row r="226" spans="1:8" x14ac:dyDescent="0.2">
      <c r="A226" s="101"/>
      <c r="B226" s="101"/>
      <c r="C226" s="101"/>
      <c r="D226" s="101"/>
      <c r="E226" s="101"/>
      <c r="F226" s="101"/>
      <c r="G226" s="101"/>
      <c r="H226" s="101"/>
    </row>
    <row r="227" spans="1:8" x14ac:dyDescent="0.2">
      <c r="A227" s="101"/>
      <c r="B227" s="101"/>
      <c r="C227" s="101"/>
      <c r="D227" s="101"/>
      <c r="E227" s="101"/>
      <c r="F227" s="101"/>
      <c r="G227" s="101"/>
      <c r="H227" s="101"/>
    </row>
    <row r="228" spans="1:8" x14ac:dyDescent="0.2">
      <c r="A228" s="101"/>
      <c r="B228" s="101"/>
      <c r="C228" s="101"/>
      <c r="D228" s="101"/>
      <c r="E228" s="101"/>
      <c r="F228" s="101"/>
      <c r="G228" s="101"/>
      <c r="H228" s="101"/>
    </row>
    <row r="229" spans="1:8" x14ac:dyDescent="0.2">
      <c r="A229" s="101"/>
      <c r="B229" s="101"/>
      <c r="C229" s="101"/>
      <c r="D229" s="101"/>
      <c r="E229" s="101"/>
      <c r="F229" s="101"/>
      <c r="G229" s="101"/>
      <c r="H229" s="101"/>
    </row>
    <row r="230" spans="1:8" x14ac:dyDescent="0.2">
      <c r="A230" s="101"/>
      <c r="B230" s="101"/>
      <c r="C230" s="101"/>
      <c r="D230" s="101"/>
      <c r="E230" s="101"/>
      <c r="F230" s="101"/>
      <c r="G230" s="101"/>
      <c r="H230" s="101"/>
    </row>
    <row r="231" spans="1:8" x14ac:dyDescent="0.2">
      <c r="A231" s="101"/>
      <c r="B231" s="101"/>
      <c r="C231" s="101"/>
      <c r="D231" s="101"/>
      <c r="E231" s="101"/>
      <c r="F231" s="101"/>
      <c r="G231" s="101"/>
      <c r="H231" s="101"/>
    </row>
    <row r="232" spans="1:8" x14ac:dyDescent="0.2">
      <c r="A232" s="101"/>
      <c r="B232" s="101"/>
      <c r="C232" s="101"/>
      <c r="D232" s="101"/>
      <c r="E232" s="101"/>
      <c r="F232" s="101"/>
      <c r="G232" s="101"/>
      <c r="H232" s="101"/>
    </row>
    <row r="233" spans="1:8" x14ac:dyDescent="0.2">
      <c r="A233" s="101"/>
      <c r="B233" s="101"/>
      <c r="C233" s="101"/>
      <c r="D233" s="101"/>
      <c r="E233" s="101"/>
      <c r="F233" s="101"/>
      <c r="G233" s="101"/>
      <c r="H233" s="101"/>
    </row>
    <row r="234" spans="1:8" x14ac:dyDescent="0.2">
      <c r="A234" s="101"/>
      <c r="B234" s="101"/>
      <c r="C234" s="101"/>
      <c r="D234" s="101"/>
      <c r="E234" s="101"/>
      <c r="F234" s="101"/>
      <c r="G234" s="101"/>
      <c r="H234" s="101"/>
    </row>
    <row r="235" spans="1:8" x14ac:dyDescent="0.2">
      <c r="A235" s="101"/>
      <c r="B235" s="101"/>
      <c r="C235" s="101"/>
      <c r="D235" s="101"/>
      <c r="E235" s="101"/>
      <c r="F235" s="101"/>
      <c r="G235" s="101"/>
      <c r="H235" s="101"/>
    </row>
    <row r="236" spans="1:8" x14ac:dyDescent="0.2">
      <c r="A236" s="101"/>
      <c r="B236" s="101"/>
      <c r="C236" s="101"/>
      <c r="D236" s="101"/>
      <c r="E236" s="101"/>
      <c r="F236" s="101"/>
      <c r="G236" s="101"/>
      <c r="H236" s="101"/>
    </row>
    <row r="237" spans="1:8" x14ac:dyDescent="0.2">
      <c r="A237" s="101"/>
      <c r="B237" s="101"/>
      <c r="C237" s="101"/>
      <c r="D237" s="101"/>
      <c r="E237" s="101"/>
      <c r="F237" s="101"/>
      <c r="G237" s="101"/>
      <c r="H237" s="101"/>
    </row>
    <row r="238" spans="1:8" x14ac:dyDescent="0.2">
      <c r="A238" s="101"/>
      <c r="B238" s="101"/>
      <c r="C238" s="101"/>
      <c r="D238" s="101"/>
      <c r="E238" s="101"/>
      <c r="F238" s="101"/>
      <c r="G238" s="101"/>
      <c r="H238" s="101"/>
    </row>
    <row r="239" spans="1:8" x14ac:dyDescent="0.2">
      <c r="A239" s="101"/>
      <c r="B239" s="101"/>
      <c r="C239" s="101"/>
      <c r="D239" s="101"/>
      <c r="E239" s="101"/>
      <c r="F239" s="101"/>
      <c r="G239" s="101"/>
      <c r="H239" s="101"/>
    </row>
    <row r="240" spans="1:8" x14ac:dyDescent="0.2">
      <c r="A240" s="101"/>
      <c r="B240" s="101"/>
      <c r="C240" s="101"/>
      <c r="D240" s="101"/>
      <c r="E240" s="101"/>
      <c r="F240" s="101"/>
      <c r="G240" s="101"/>
      <c r="H240" s="101"/>
    </row>
    <row r="241" spans="1:8" x14ac:dyDescent="0.2">
      <c r="A241" s="101"/>
      <c r="B241" s="101"/>
      <c r="C241" s="101"/>
      <c r="D241" s="101"/>
      <c r="E241" s="101"/>
      <c r="F241" s="101"/>
      <c r="G241" s="101"/>
      <c r="H241" s="101"/>
    </row>
    <row r="242" spans="1:8" x14ac:dyDescent="0.2">
      <c r="A242" s="101"/>
      <c r="B242" s="101"/>
      <c r="C242" s="101"/>
      <c r="D242" s="101"/>
      <c r="E242" s="101"/>
      <c r="F242" s="101"/>
      <c r="G242" s="101"/>
      <c r="H242" s="101"/>
    </row>
    <row r="243" spans="1:8" x14ac:dyDescent="0.2">
      <c r="A243" s="101"/>
      <c r="B243" s="101"/>
      <c r="C243" s="101"/>
      <c r="D243" s="101"/>
      <c r="E243" s="101"/>
      <c r="F243" s="101"/>
      <c r="G243" s="101"/>
      <c r="H243" s="101"/>
    </row>
    <row r="244" spans="1:8" x14ac:dyDescent="0.2">
      <c r="A244" s="101"/>
      <c r="B244" s="101"/>
      <c r="C244" s="101"/>
      <c r="D244" s="101"/>
      <c r="E244" s="101"/>
      <c r="F244" s="101"/>
      <c r="G244" s="101"/>
      <c r="H244" s="101"/>
    </row>
    <row r="245" spans="1:8" x14ac:dyDescent="0.2">
      <c r="A245" s="101"/>
      <c r="B245" s="101"/>
      <c r="C245" s="101"/>
      <c r="D245" s="101"/>
      <c r="E245" s="101"/>
      <c r="F245" s="101"/>
      <c r="G245" s="101"/>
      <c r="H245" s="101"/>
    </row>
    <row r="246" spans="1:8" x14ac:dyDescent="0.2">
      <c r="A246" s="101"/>
      <c r="B246" s="101"/>
      <c r="C246" s="101"/>
      <c r="D246" s="101"/>
      <c r="E246" s="101"/>
      <c r="F246" s="101"/>
      <c r="G246" s="101"/>
      <c r="H246" s="101"/>
    </row>
    <row r="247" spans="1:8" x14ac:dyDescent="0.2">
      <c r="A247" s="101"/>
      <c r="B247" s="101"/>
      <c r="C247" s="101"/>
      <c r="D247" s="101"/>
      <c r="E247" s="101"/>
      <c r="F247" s="101"/>
      <c r="G247" s="101"/>
      <c r="H247" s="101"/>
    </row>
    <row r="248" spans="1:8" x14ac:dyDescent="0.2">
      <c r="A248" s="101"/>
      <c r="B248" s="101"/>
      <c r="C248" s="101"/>
      <c r="D248" s="101"/>
      <c r="E248" s="101"/>
      <c r="F248" s="101"/>
      <c r="G248" s="101"/>
      <c r="H248" s="101"/>
    </row>
    <row r="249" spans="1:8" x14ac:dyDescent="0.2">
      <c r="A249" s="101"/>
      <c r="B249" s="101"/>
      <c r="C249" s="101"/>
      <c r="D249" s="101"/>
      <c r="E249" s="101"/>
      <c r="F249" s="101"/>
      <c r="G249" s="101"/>
      <c r="H249" s="101"/>
    </row>
    <row r="250" spans="1:8" x14ac:dyDescent="0.2">
      <c r="A250" s="101"/>
      <c r="B250" s="101"/>
      <c r="C250" s="101"/>
      <c r="D250" s="101"/>
      <c r="E250" s="101"/>
      <c r="F250" s="101"/>
      <c r="G250" s="101"/>
      <c r="H250" s="101"/>
    </row>
    <row r="251" spans="1:8" x14ac:dyDescent="0.2">
      <c r="A251" s="101"/>
      <c r="B251" s="101"/>
      <c r="C251" s="101"/>
      <c r="D251" s="101"/>
      <c r="E251" s="101"/>
      <c r="F251" s="101"/>
      <c r="G251" s="101"/>
      <c r="H251" s="101"/>
    </row>
    <row r="252" spans="1:8" x14ac:dyDescent="0.2">
      <c r="A252" s="101"/>
      <c r="B252" s="101"/>
      <c r="C252" s="101"/>
      <c r="D252" s="101"/>
      <c r="E252" s="101"/>
      <c r="F252" s="101"/>
      <c r="G252" s="101"/>
      <c r="H252" s="101"/>
    </row>
    <row r="253" spans="1:8" x14ac:dyDescent="0.2">
      <c r="A253" s="101"/>
      <c r="B253" s="101"/>
      <c r="C253" s="101"/>
      <c r="D253" s="101"/>
      <c r="E253" s="101"/>
      <c r="F253" s="101"/>
      <c r="G253" s="101"/>
      <c r="H253" s="101"/>
    </row>
    <row r="254" spans="1:8" x14ac:dyDescent="0.2">
      <c r="A254" s="101"/>
      <c r="B254" s="101"/>
      <c r="C254" s="101"/>
      <c r="D254" s="101"/>
      <c r="E254" s="101"/>
      <c r="F254" s="101"/>
      <c r="G254" s="101"/>
      <c r="H254" s="101"/>
    </row>
    <row r="255" spans="1:8" x14ac:dyDescent="0.2">
      <c r="A255" s="101"/>
      <c r="B255" s="101"/>
      <c r="C255" s="101"/>
      <c r="D255" s="101"/>
      <c r="E255" s="101"/>
      <c r="F255" s="101"/>
      <c r="G255" s="101"/>
      <c r="H255" s="101"/>
    </row>
    <row r="256" spans="1:8" x14ac:dyDescent="0.2">
      <c r="A256" s="101"/>
      <c r="B256" s="101"/>
      <c r="C256" s="101"/>
      <c r="D256" s="101"/>
      <c r="E256" s="101"/>
      <c r="F256" s="101"/>
      <c r="G256" s="101"/>
      <c r="H256" s="101"/>
    </row>
    <row r="257" spans="1:8" x14ac:dyDescent="0.2">
      <c r="A257" s="101"/>
      <c r="B257" s="101"/>
      <c r="C257" s="101"/>
      <c r="D257" s="101"/>
      <c r="E257" s="101"/>
      <c r="F257" s="101"/>
      <c r="G257" s="101"/>
      <c r="H257" s="101"/>
    </row>
    <row r="258" spans="1:8" x14ac:dyDescent="0.2">
      <c r="A258" s="101"/>
      <c r="B258" s="101"/>
      <c r="C258" s="101"/>
      <c r="D258" s="101"/>
      <c r="E258" s="101"/>
      <c r="F258" s="101"/>
      <c r="G258" s="101"/>
      <c r="H258" s="101"/>
    </row>
    <row r="259" spans="1:8" x14ac:dyDescent="0.2">
      <c r="A259" s="101"/>
      <c r="B259" s="101"/>
      <c r="C259" s="101"/>
      <c r="D259" s="101"/>
      <c r="E259" s="101"/>
      <c r="F259" s="101"/>
      <c r="G259" s="101"/>
      <c r="H259" s="101"/>
    </row>
    <row r="260" spans="1:8" x14ac:dyDescent="0.2">
      <c r="A260" s="101"/>
      <c r="B260" s="101"/>
      <c r="C260" s="101"/>
      <c r="D260" s="101"/>
      <c r="E260" s="101"/>
      <c r="F260" s="101"/>
      <c r="G260" s="101"/>
      <c r="H260" s="101"/>
    </row>
    <row r="261" spans="1:8" x14ac:dyDescent="0.2">
      <c r="A261" s="101"/>
      <c r="B261" s="101"/>
      <c r="C261" s="101"/>
      <c r="D261" s="101"/>
      <c r="E261" s="101"/>
      <c r="F261" s="101"/>
      <c r="G261" s="101"/>
      <c r="H261" s="101"/>
    </row>
    <row r="262" spans="1:8" x14ac:dyDescent="0.2">
      <c r="A262" s="101"/>
      <c r="B262" s="101"/>
      <c r="C262" s="101"/>
      <c r="D262" s="101"/>
      <c r="E262" s="101"/>
      <c r="F262" s="101"/>
      <c r="G262" s="101"/>
      <c r="H262" s="101"/>
    </row>
    <row r="263" spans="1:8" x14ac:dyDescent="0.2">
      <c r="A263" s="101"/>
      <c r="B263" s="101"/>
      <c r="C263" s="101"/>
      <c r="D263" s="101"/>
      <c r="E263" s="101"/>
      <c r="F263" s="101"/>
      <c r="G263" s="101"/>
      <c r="H263" s="101"/>
    </row>
    <row r="264" spans="1:8" x14ac:dyDescent="0.2">
      <c r="A264" s="101"/>
      <c r="B264" s="101"/>
      <c r="C264" s="101"/>
      <c r="D264" s="101"/>
      <c r="E264" s="101"/>
      <c r="F264" s="101"/>
      <c r="G264" s="101"/>
      <c r="H264" s="101"/>
    </row>
    <row r="265" spans="1:8" x14ac:dyDescent="0.2">
      <c r="A265" s="101"/>
      <c r="B265" s="101"/>
      <c r="C265" s="101"/>
      <c r="D265" s="101"/>
      <c r="E265" s="101"/>
      <c r="F265" s="101"/>
      <c r="G265" s="101"/>
      <c r="H265" s="101"/>
    </row>
    <row r="266" spans="1:8" x14ac:dyDescent="0.2">
      <c r="A266" s="101"/>
      <c r="B266" s="101"/>
      <c r="C266" s="101"/>
      <c r="D266" s="101"/>
      <c r="E266" s="101"/>
      <c r="F266" s="101"/>
      <c r="G266" s="101"/>
      <c r="H266" s="101"/>
    </row>
    <row r="267" spans="1:8" x14ac:dyDescent="0.2">
      <c r="A267" s="101"/>
      <c r="B267" s="101"/>
      <c r="C267" s="101"/>
      <c r="D267" s="101"/>
      <c r="E267" s="101"/>
      <c r="F267" s="101"/>
      <c r="G267" s="101"/>
      <c r="H267" s="101"/>
    </row>
    <row r="268" spans="1:8" x14ac:dyDescent="0.2">
      <c r="A268" s="101"/>
      <c r="B268" s="101"/>
      <c r="C268" s="101"/>
      <c r="D268" s="101"/>
      <c r="E268" s="101"/>
      <c r="F268" s="101"/>
      <c r="G268" s="101"/>
      <c r="H268" s="101"/>
    </row>
    <row r="269" spans="1:8" x14ac:dyDescent="0.2">
      <c r="A269" s="101"/>
      <c r="B269" s="101"/>
      <c r="C269" s="101"/>
      <c r="D269" s="101"/>
      <c r="E269" s="101"/>
      <c r="F269" s="101"/>
      <c r="G269" s="101"/>
      <c r="H269" s="101"/>
    </row>
    <row r="270" spans="1:8" x14ac:dyDescent="0.2">
      <c r="A270" s="101"/>
      <c r="B270" s="101"/>
      <c r="C270" s="101"/>
      <c r="D270" s="101"/>
      <c r="E270" s="101"/>
      <c r="F270" s="101"/>
      <c r="G270" s="101"/>
      <c r="H270" s="101"/>
    </row>
    <row r="271" spans="1:8" x14ac:dyDescent="0.2">
      <c r="A271" s="101"/>
      <c r="B271" s="101"/>
      <c r="C271" s="101"/>
      <c r="D271" s="101"/>
      <c r="E271" s="101"/>
      <c r="F271" s="101"/>
      <c r="G271" s="101"/>
      <c r="H271" s="101"/>
    </row>
    <row r="272" spans="1:8" x14ac:dyDescent="0.2">
      <c r="A272" s="101"/>
      <c r="B272" s="101"/>
      <c r="C272" s="101"/>
      <c r="D272" s="101"/>
      <c r="E272" s="101"/>
      <c r="F272" s="101"/>
      <c r="G272" s="101"/>
      <c r="H272" s="101"/>
    </row>
    <row r="273" spans="1:8" x14ac:dyDescent="0.2">
      <c r="A273" s="101"/>
      <c r="B273" s="101"/>
      <c r="C273" s="101"/>
      <c r="D273" s="101"/>
      <c r="E273" s="101"/>
      <c r="F273" s="101"/>
      <c r="G273" s="101"/>
      <c r="H273" s="101"/>
    </row>
    <row r="274" spans="1:8" x14ac:dyDescent="0.2">
      <c r="A274" s="101"/>
      <c r="B274" s="101"/>
      <c r="C274" s="101"/>
      <c r="D274" s="101"/>
      <c r="E274" s="101"/>
      <c r="F274" s="101"/>
      <c r="G274" s="101"/>
      <c r="H274" s="101"/>
    </row>
    <row r="275" spans="1:8" x14ac:dyDescent="0.2">
      <c r="A275" s="101"/>
      <c r="B275" s="101"/>
      <c r="C275" s="101"/>
      <c r="D275" s="101"/>
      <c r="E275" s="101"/>
      <c r="F275" s="101"/>
      <c r="G275" s="101"/>
      <c r="H275" s="101"/>
    </row>
    <row r="276" spans="1:8" x14ac:dyDescent="0.2">
      <c r="A276" s="101"/>
      <c r="B276" s="101"/>
      <c r="C276" s="101"/>
      <c r="D276" s="101"/>
      <c r="E276" s="101"/>
      <c r="F276" s="101"/>
      <c r="G276" s="101"/>
      <c r="H276" s="101"/>
    </row>
    <row r="277" spans="1:8" x14ac:dyDescent="0.2">
      <c r="A277" s="101"/>
      <c r="B277" s="101"/>
      <c r="C277" s="101"/>
      <c r="D277" s="101"/>
      <c r="E277" s="101"/>
      <c r="F277" s="101"/>
      <c r="G277" s="101"/>
      <c r="H277" s="101"/>
    </row>
    <row r="278" spans="1:8" x14ac:dyDescent="0.2">
      <c r="A278" s="101"/>
      <c r="B278" s="101"/>
      <c r="C278" s="101"/>
      <c r="D278" s="101"/>
      <c r="E278" s="101"/>
      <c r="F278" s="101"/>
      <c r="G278" s="101"/>
      <c r="H278" s="101"/>
    </row>
    <row r="279" spans="1:8" x14ac:dyDescent="0.2">
      <c r="A279" s="101"/>
      <c r="B279" s="101"/>
      <c r="C279" s="101"/>
      <c r="D279" s="101"/>
      <c r="E279" s="101"/>
      <c r="F279" s="101"/>
      <c r="G279" s="101"/>
      <c r="H279" s="101"/>
    </row>
    <row r="280" spans="1:8" x14ac:dyDescent="0.2">
      <c r="A280" s="101"/>
      <c r="B280" s="101"/>
      <c r="C280" s="101"/>
      <c r="D280" s="101"/>
      <c r="E280" s="101"/>
      <c r="F280" s="101"/>
      <c r="G280" s="101"/>
      <c r="H280" s="101"/>
    </row>
    <row r="281" spans="1:8" x14ac:dyDescent="0.2">
      <c r="A281" s="101"/>
      <c r="B281" s="101"/>
      <c r="C281" s="101"/>
      <c r="D281" s="101"/>
      <c r="E281" s="101"/>
      <c r="F281" s="101"/>
      <c r="G281" s="101"/>
      <c r="H281" s="101"/>
    </row>
    <row r="282" spans="1:8" x14ac:dyDescent="0.2">
      <c r="A282" s="101"/>
      <c r="B282" s="101"/>
      <c r="C282" s="101"/>
      <c r="D282" s="101"/>
      <c r="E282" s="101"/>
      <c r="F282" s="101"/>
      <c r="G282" s="101"/>
      <c r="H282" s="101"/>
    </row>
    <row r="283" spans="1:8" x14ac:dyDescent="0.2">
      <c r="A283" s="101"/>
      <c r="B283" s="101"/>
      <c r="C283" s="101"/>
      <c r="D283" s="101"/>
      <c r="E283" s="101"/>
      <c r="F283" s="101"/>
      <c r="G283" s="101"/>
      <c r="H283" s="101"/>
    </row>
    <row r="284" spans="1:8" x14ac:dyDescent="0.2">
      <c r="A284" s="101"/>
      <c r="B284" s="101"/>
      <c r="C284" s="101"/>
      <c r="D284" s="101"/>
      <c r="E284" s="101"/>
      <c r="F284" s="101"/>
      <c r="G284" s="101"/>
      <c r="H284" s="101"/>
    </row>
    <row r="285" spans="1:8" x14ac:dyDescent="0.2">
      <c r="A285" s="101"/>
      <c r="B285" s="101"/>
      <c r="C285" s="101"/>
      <c r="D285" s="101"/>
      <c r="E285" s="101"/>
      <c r="F285" s="101"/>
      <c r="G285" s="101"/>
      <c r="H285" s="101"/>
    </row>
    <row r="286" spans="1:8" x14ac:dyDescent="0.2">
      <c r="A286" s="101"/>
      <c r="B286" s="101"/>
      <c r="C286" s="101"/>
      <c r="D286" s="101"/>
      <c r="E286" s="101"/>
      <c r="F286" s="101"/>
      <c r="G286" s="101"/>
      <c r="H286" s="101"/>
    </row>
    <row r="287" spans="1:8" x14ac:dyDescent="0.2">
      <c r="A287" s="101"/>
      <c r="B287" s="101"/>
      <c r="C287" s="101"/>
      <c r="D287" s="101"/>
      <c r="E287" s="101"/>
      <c r="F287" s="101"/>
      <c r="G287" s="101"/>
      <c r="H287" s="101"/>
    </row>
    <row r="288" spans="1:8" x14ac:dyDescent="0.2">
      <c r="A288" s="101"/>
      <c r="B288" s="101"/>
      <c r="C288" s="101"/>
      <c r="D288" s="101"/>
      <c r="E288" s="101"/>
      <c r="F288" s="101"/>
      <c r="G288" s="101"/>
      <c r="H288" s="101"/>
    </row>
    <row r="289" spans="1:8" x14ac:dyDescent="0.2">
      <c r="A289" s="101"/>
      <c r="B289" s="101"/>
      <c r="C289" s="101"/>
      <c r="D289" s="101"/>
      <c r="E289" s="101"/>
      <c r="F289" s="101"/>
      <c r="G289" s="101"/>
      <c r="H289" s="101"/>
    </row>
    <row r="290" spans="1:8" x14ac:dyDescent="0.2">
      <c r="A290" s="101"/>
      <c r="B290" s="101"/>
      <c r="C290" s="101"/>
      <c r="D290" s="101"/>
      <c r="E290" s="101"/>
      <c r="F290" s="101"/>
      <c r="G290" s="101"/>
      <c r="H290" s="101"/>
    </row>
    <row r="291" spans="1:8" x14ac:dyDescent="0.2">
      <c r="A291" s="101"/>
      <c r="B291" s="101"/>
      <c r="C291" s="101"/>
      <c r="D291" s="101"/>
      <c r="E291" s="101"/>
      <c r="F291" s="101"/>
      <c r="G291" s="101"/>
      <c r="H291" s="101"/>
    </row>
    <row r="292" spans="1:8" x14ac:dyDescent="0.2">
      <c r="A292" s="101"/>
      <c r="B292" s="101"/>
      <c r="C292" s="101"/>
      <c r="D292" s="101"/>
      <c r="E292" s="101"/>
      <c r="F292" s="101"/>
      <c r="G292" s="101"/>
      <c r="H292" s="101"/>
    </row>
    <row r="293" spans="1:8" x14ac:dyDescent="0.2">
      <c r="A293" s="101"/>
      <c r="B293" s="101"/>
      <c r="C293" s="101"/>
      <c r="D293" s="101"/>
      <c r="E293" s="101"/>
      <c r="F293" s="101"/>
      <c r="G293" s="101"/>
      <c r="H293" s="101"/>
    </row>
    <row r="294" spans="1:8" x14ac:dyDescent="0.2">
      <c r="A294" s="101"/>
      <c r="B294" s="101"/>
      <c r="C294" s="101"/>
      <c r="D294" s="101"/>
      <c r="E294" s="101"/>
      <c r="F294" s="101"/>
      <c r="G294" s="101"/>
      <c r="H294" s="101"/>
    </row>
    <row r="295" spans="1:8" x14ac:dyDescent="0.2">
      <c r="A295" s="101"/>
      <c r="B295" s="101"/>
      <c r="C295" s="101"/>
      <c r="D295" s="101"/>
      <c r="E295" s="101"/>
      <c r="F295" s="101"/>
      <c r="G295" s="101"/>
      <c r="H295" s="101"/>
    </row>
    <row r="296" spans="1:8" x14ac:dyDescent="0.2">
      <c r="A296" s="101"/>
      <c r="B296" s="101"/>
      <c r="C296" s="101"/>
      <c r="D296" s="101"/>
      <c r="E296" s="101"/>
      <c r="F296" s="101"/>
      <c r="G296" s="101"/>
      <c r="H296" s="101"/>
    </row>
    <row r="297" spans="1:8" x14ac:dyDescent="0.2">
      <c r="A297" s="101"/>
      <c r="B297" s="101"/>
      <c r="C297" s="101"/>
      <c r="D297" s="101"/>
      <c r="E297" s="101"/>
      <c r="F297" s="101"/>
      <c r="G297" s="101"/>
      <c r="H297" s="101"/>
    </row>
    <row r="298" spans="1:8" x14ac:dyDescent="0.2">
      <c r="A298" s="101"/>
      <c r="B298" s="101"/>
      <c r="C298" s="101"/>
      <c r="D298" s="101"/>
      <c r="E298" s="101"/>
      <c r="F298" s="101"/>
      <c r="G298" s="101"/>
      <c r="H298" s="101"/>
    </row>
    <row r="299" spans="1:8" x14ac:dyDescent="0.2">
      <c r="A299" s="101"/>
      <c r="B299" s="101"/>
      <c r="C299" s="101"/>
      <c r="D299" s="101"/>
      <c r="E299" s="101"/>
      <c r="F299" s="101"/>
      <c r="G299" s="101"/>
      <c r="H299" s="101"/>
    </row>
    <row r="300" spans="1:8" x14ac:dyDescent="0.2">
      <c r="A300" s="101"/>
      <c r="B300" s="101"/>
      <c r="C300" s="101"/>
      <c r="D300" s="101"/>
      <c r="E300" s="101"/>
      <c r="F300" s="101"/>
      <c r="G300" s="101"/>
      <c r="H300" s="101"/>
    </row>
    <row r="301" spans="1:8" x14ac:dyDescent="0.2">
      <c r="A301" s="101"/>
      <c r="B301" s="101"/>
      <c r="C301" s="101"/>
      <c r="D301" s="101"/>
      <c r="E301" s="101"/>
      <c r="F301" s="101"/>
      <c r="G301" s="101"/>
      <c r="H301" s="101"/>
    </row>
    <row r="302" spans="1:8" x14ac:dyDescent="0.2">
      <c r="A302" s="101"/>
      <c r="B302" s="101"/>
      <c r="C302" s="101"/>
      <c r="D302" s="101"/>
      <c r="E302" s="101"/>
      <c r="F302" s="101"/>
      <c r="G302" s="101"/>
      <c r="H302" s="101"/>
    </row>
    <row r="303" spans="1:8" x14ac:dyDescent="0.2">
      <c r="A303" s="101"/>
      <c r="B303" s="101"/>
      <c r="C303" s="101"/>
      <c r="D303" s="101"/>
      <c r="E303" s="101"/>
      <c r="F303" s="101"/>
      <c r="G303" s="101"/>
      <c r="H303" s="101"/>
    </row>
    <row r="304" spans="1:8" x14ac:dyDescent="0.2">
      <c r="A304" s="101"/>
      <c r="B304" s="101"/>
      <c r="C304" s="101"/>
      <c r="D304" s="101"/>
      <c r="E304" s="101"/>
      <c r="F304" s="101"/>
      <c r="G304" s="101"/>
      <c r="H304" s="101"/>
    </row>
    <row r="305" spans="1:8" x14ac:dyDescent="0.2">
      <c r="A305" s="101"/>
      <c r="B305" s="101"/>
      <c r="C305" s="101"/>
      <c r="D305" s="101"/>
      <c r="E305" s="101"/>
      <c r="F305" s="101"/>
      <c r="G305" s="101"/>
      <c r="H305" s="101"/>
    </row>
    <row r="306" spans="1:8" x14ac:dyDescent="0.2">
      <c r="A306" s="101"/>
      <c r="B306" s="101"/>
      <c r="C306" s="101"/>
      <c r="D306" s="101"/>
      <c r="E306" s="101"/>
      <c r="F306" s="101"/>
      <c r="G306" s="101"/>
      <c r="H306" s="101"/>
    </row>
    <row r="307" spans="1:8" x14ac:dyDescent="0.2">
      <c r="A307" s="101"/>
      <c r="B307" s="101"/>
      <c r="C307" s="101"/>
      <c r="D307" s="101"/>
      <c r="E307" s="101"/>
      <c r="F307" s="101"/>
      <c r="G307" s="101"/>
      <c r="H307" s="101"/>
    </row>
    <row r="308" spans="1:8" x14ac:dyDescent="0.2">
      <c r="A308" s="101"/>
      <c r="B308" s="101"/>
      <c r="C308" s="101"/>
      <c r="D308" s="101"/>
      <c r="E308" s="101"/>
      <c r="F308" s="101"/>
      <c r="G308" s="101"/>
      <c r="H308" s="101"/>
    </row>
    <row r="309" spans="1:8" x14ac:dyDescent="0.2">
      <c r="A309" s="101"/>
      <c r="B309" s="101"/>
      <c r="C309" s="101"/>
      <c r="D309" s="101"/>
      <c r="E309" s="101"/>
      <c r="F309" s="101"/>
      <c r="G309" s="101"/>
      <c r="H309" s="101"/>
    </row>
    <row r="310" spans="1:8" x14ac:dyDescent="0.2">
      <c r="A310" s="101"/>
      <c r="B310" s="101"/>
      <c r="C310" s="101"/>
      <c r="D310" s="101"/>
      <c r="E310" s="101"/>
      <c r="F310" s="101"/>
      <c r="G310" s="101"/>
      <c r="H310" s="101"/>
    </row>
    <row r="311" spans="1:8" x14ac:dyDescent="0.2">
      <c r="A311" s="101"/>
      <c r="B311" s="101"/>
      <c r="C311" s="101"/>
      <c r="D311" s="101"/>
      <c r="E311" s="101"/>
      <c r="F311" s="101"/>
      <c r="G311" s="101"/>
      <c r="H311" s="101"/>
    </row>
    <row r="312" spans="1:8" x14ac:dyDescent="0.2">
      <c r="A312" s="101"/>
      <c r="B312" s="101"/>
      <c r="C312" s="101"/>
      <c r="D312" s="101"/>
      <c r="E312" s="101"/>
      <c r="F312" s="101"/>
      <c r="G312" s="101"/>
      <c r="H312" s="101"/>
    </row>
  </sheetData>
  <sheetProtection formatColumns="0" formatRows="0" insertRows="0"/>
  <mergeCells count="13">
    <mergeCell ref="C7:C8"/>
    <mergeCell ref="H20:H21"/>
    <mergeCell ref="E6:E7"/>
    <mergeCell ref="F6:F7"/>
    <mergeCell ref="A20:B20"/>
    <mergeCell ref="G20:G21"/>
    <mergeCell ref="B7:B8"/>
    <mergeCell ref="F20:F21"/>
    <mergeCell ref="B21:B22"/>
    <mergeCell ref="A21:A22"/>
    <mergeCell ref="A7:A8"/>
    <mergeCell ref="D6:D7"/>
    <mergeCell ref="A6:C6"/>
  </mergeCells>
  <phoneticPr fontId="18" type="noConversion"/>
  <dataValidations count="5">
    <dataValidation type="list" allowBlank="1" showInputMessage="1" showErrorMessage="1" sqref="C23:C28">
      <formula1>"G 1,6, G 2,5, G 4, G 6, G 10, G 16,G 25,G 40,G 65,G 100,G 160,G 250,G 400,G 650,G 1000,G 1600,G 2500, G 4000, G 6500"</formula1>
    </dataValidation>
    <dataValidation type="list" allowBlank="1" showInputMessage="1" showErrorMessage="1" sqref="A9:A14 A23:A28">
      <formula1>"bitte wählen, Hochdruckleitungsnetz, Mitteldruckleitungsnetz, Niederdruckleitungsnetz, alle Druckstufen"</formula1>
    </dataValidation>
    <dataValidation type="list" allowBlank="1" showInputMessage="1" showErrorMessage="1" sqref="B9:B14 B23:B28">
      <formula1>"bitte wählen, mit Leistungsmessung, ohne Leistungsmessung"</formula1>
    </dataValidation>
    <dataValidation type="list" allowBlank="1" showInputMessage="1" showErrorMessage="1" sqref="C9:C14">
      <formula1>"bitte wählen, jährliche Messung, halbjährliche Messung, vierteljährliche Messung, monatliche Messung,tägliche Messung"</formula1>
    </dataValidation>
    <dataValidation type="list" allowBlank="1" showInputMessage="1" showErrorMessage="1" sqref="D23:D28">
      <formula1>"bitte wählen,Trommelgaszähler, Drehschleusengaszähler, Balgengaszähler, Drehkolbengaszähler, Wirkdruckzähler, Turbinenradgaszähler, Wirbelgaszähler, Ultraschallgaszähler,Mengenumwerter,Sonstiges"</formula1>
    </dataValidation>
  </dataValidations>
  <pageMargins left="0.51" right="0.78740157480314965" top="0.5" bottom="0.68" header="0.39370078740157483" footer="0.39370078740157483"/>
  <pageSetup paperSize="9" scale="42" orientation="landscape" r:id="rId1"/>
  <headerFooter alignWithMargins="0">
    <oddFooter>&amp;L&amp;8&amp;D&amp;C &amp;R&amp;8&amp;A -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indexed="11"/>
    <pageSetUpPr fitToPage="1"/>
  </sheetPr>
  <dimension ref="A1:AU241"/>
  <sheetViews>
    <sheetView zoomScale="76" zoomScaleNormal="76" zoomScaleSheetLayoutView="80" workbookViewId="0">
      <pane ySplit="1" topLeftCell="A110" activePane="bottomLeft" state="frozen"/>
      <selection activeCell="A14" sqref="A14"/>
      <selection pane="bottomLeft" activeCell="B141" sqref="B141"/>
    </sheetView>
  </sheetViews>
  <sheetFormatPr baseColWidth="10" defaultColWidth="12.5703125" defaultRowHeight="15" outlineLevelCol="1" x14ac:dyDescent="0.2"/>
  <cols>
    <col min="1" max="5" width="29.28515625" style="151" customWidth="1"/>
    <col min="6" max="7" width="29.28515625" style="151" customWidth="1" outlineLevel="1"/>
    <col min="8" max="8" width="29.28515625" style="151" customWidth="1"/>
    <col min="9" max="10" width="29.28515625" style="151" customWidth="1" outlineLevel="1"/>
    <col min="11" max="11" width="29.28515625" style="151" customWidth="1"/>
    <col min="12" max="47" width="12.5703125" style="150" customWidth="1"/>
    <col min="48" max="16384" width="12.5703125" style="151"/>
  </cols>
  <sheetData>
    <row r="1" spans="1:47" s="146" customFormat="1" ht="36" customHeight="1" x14ac:dyDescent="0.25">
      <c r="A1" s="626" t="s">
        <v>153</v>
      </c>
      <c r="B1" s="626"/>
      <c r="C1" s="626"/>
      <c r="D1" s="626"/>
      <c r="E1" s="626"/>
      <c r="F1" s="626"/>
      <c r="G1" s="626"/>
      <c r="H1" s="626"/>
      <c r="I1" s="626"/>
      <c r="J1" s="626"/>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row>
    <row r="2" spans="1:47" s="146" customFormat="1" ht="18" x14ac:dyDescent="0.25">
      <c r="A2" s="145"/>
      <c r="B2" s="145"/>
      <c r="C2" s="145"/>
      <c r="D2" s="145"/>
      <c r="E2" s="145"/>
      <c r="F2" s="145"/>
      <c r="G2" s="145"/>
      <c r="H2" s="145"/>
      <c r="I2" s="145"/>
      <c r="J2" s="145"/>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row>
    <row r="3" spans="1:47" s="102" customFormat="1" ht="15.75" x14ac:dyDescent="0.2">
      <c r="A3" s="10"/>
      <c r="B3" s="10"/>
      <c r="C3" s="10"/>
      <c r="G3" s="148"/>
      <c r="H3" s="148"/>
    </row>
    <row r="4" spans="1:47" s="31" customFormat="1" ht="15.75" x14ac:dyDescent="0.2">
      <c r="A4" s="10" t="s">
        <v>92</v>
      </c>
      <c r="B4" s="30"/>
      <c r="C4" s="30"/>
      <c r="D4" s="30"/>
      <c r="E4" s="30"/>
      <c r="F4" s="9"/>
      <c r="G4" s="9"/>
    </row>
    <row r="5" spans="1:47" s="31" customFormat="1" ht="15.75" x14ac:dyDescent="0.2">
      <c r="A5" s="10"/>
      <c r="B5" s="30"/>
      <c r="C5" s="30"/>
      <c r="D5" s="30"/>
      <c r="E5" s="30"/>
      <c r="F5" s="9"/>
      <c r="G5" s="9"/>
    </row>
    <row r="6" spans="1:47" ht="63" x14ac:dyDescent="0.2">
      <c r="A6" s="149" t="s">
        <v>80</v>
      </c>
      <c r="B6" s="149" t="s">
        <v>93</v>
      </c>
      <c r="C6" s="149" t="s">
        <v>94</v>
      </c>
      <c r="D6" s="149" t="s">
        <v>95</v>
      </c>
      <c r="E6" s="271" t="s">
        <v>167</v>
      </c>
      <c r="F6" s="258"/>
      <c r="G6" s="258"/>
      <c r="H6" s="271" t="s">
        <v>168</v>
      </c>
      <c r="I6" s="258"/>
      <c r="J6" s="258"/>
      <c r="K6" s="149" t="s">
        <v>96</v>
      </c>
      <c r="AT6" s="151"/>
      <c r="AU6" s="151"/>
    </row>
    <row r="7" spans="1:47" ht="15.75" x14ac:dyDescent="0.2">
      <c r="A7" s="152" t="s">
        <v>32</v>
      </c>
      <c r="B7" s="152" t="s">
        <v>44</v>
      </c>
      <c r="C7" s="152" t="s">
        <v>22</v>
      </c>
      <c r="D7" s="152" t="s">
        <v>97</v>
      </c>
      <c r="E7" s="152" t="s">
        <v>17</v>
      </c>
      <c r="F7" s="258"/>
      <c r="G7" s="258"/>
      <c r="H7" s="152" t="s">
        <v>21</v>
      </c>
      <c r="I7" s="258"/>
      <c r="J7" s="258"/>
      <c r="K7" s="152" t="s">
        <v>35</v>
      </c>
      <c r="AT7" s="151"/>
      <c r="AU7" s="151"/>
    </row>
    <row r="8" spans="1:47" x14ac:dyDescent="0.2">
      <c r="A8" s="153"/>
      <c r="B8" s="323"/>
      <c r="C8" s="323"/>
      <c r="D8" s="323"/>
      <c r="E8" s="323"/>
      <c r="F8" s="258"/>
      <c r="G8" s="258"/>
      <c r="H8" s="323"/>
      <c r="I8" s="258"/>
      <c r="J8" s="258"/>
      <c r="K8" s="153"/>
      <c r="AT8" s="151"/>
      <c r="AU8" s="151"/>
    </row>
    <row r="9" spans="1:47" x14ac:dyDescent="0.2">
      <c r="A9" s="153"/>
      <c r="B9" s="323"/>
      <c r="C9" s="323"/>
      <c r="D9" s="323"/>
      <c r="E9" s="323"/>
      <c r="F9" s="258"/>
      <c r="G9" s="258"/>
      <c r="H9" s="323"/>
      <c r="I9" s="258"/>
      <c r="J9" s="258"/>
      <c r="K9" s="153"/>
      <c r="AT9" s="151"/>
      <c r="AU9" s="151"/>
    </row>
    <row r="10" spans="1:47" x14ac:dyDescent="0.2">
      <c r="A10" s="153"/>
      <c r="B10" s="323"/>
      <c r="C10" s="323"/>
      <c r="D10" s="323"/>
      <c r="E10" s="323"/>
      <c r="F10" s="258"/>
      <c r="G10" s="258"/>
      <c r="H10" s="323"/>
      <c r="I10" s="258"/>
      <c r="J10" s="258"/>
      <c r="K10" s="153"/>
      <c r="AT10" s="151"/>
      <c r="AU10" s="151"/>
    </row>
    <row r="11" spans="1:47" x14ac:dyDescent="0.2">
      <c r="A11" s="153"/>
      <c r="B11" s="323"/>
      <c r="C11" s="323"/>
      <c r="D11" s="323"/>
      <c r="E11" s="323"/>
      <c r="F11" s="258"/>
      <c r="G11" s="258"/>
      <c r="H11" s="323"/>
      <c r="I11" s="258"/>
      <c r="J11" s="258"/>
      <c r="K11" s="153"/>
      <c r="AT11" s="151"/>
      <c r="AU11" s="151"/>
    </row>
    <row r="12" spans="1:47" ht="15.75" x14ac:dyDescent="0.25">
      <c r="A12" s="154" t="s">
        <v>45</v>
      </c>
      <c r="B12" s="358">
        <f t="shared" ref="B12:E12" si="0">SUM(B8:B11)</f>
        <v>0</v>
      </c>
      <c r="C12" s="358">
        <f t="shared" si="0"/>
        <v>0</v>
      </c>
      <c r="D12" s="358">
        <f t="shared" si="0"/>
        <v>0</v>
      </c>
      <c r="E12" s="358">
        <f t="shared" si="0"/>
        <v>0</v>
      </c>
      <c r="F12" s="359"/>
      <c r="G12" s="359"/>
      <c r="H12" s="358">
        <f>SUM(H8:H11)</f>
        <v>0</v>
      </c>
      <c r="I12" s="359"/>
      <c r="J12" s="359"/>
      <c r="K12" s="358">
        <f>SUM(K8:K11)</f>
        <v>0</v>
      </c>
      <c r="AT12" s="151"/>
      <c r="AU12" s="151"/>
    </row>
    <row r="13" spans="1:47" ht="15.75" x14ac:dyDescent="0.25">
      <c r="A13" s="155" t="s">
        <v>28</v>
      </c>
      <c r="B13" s="360"/>
      <c r="C13" s="360"/>
      <c r="D13" s="360"/>
      <c r="E13" s="361"/>
      <c r="F13" s="359"/>
      <c r="G13" s="359"/>
      <c r="H13" s="362"/>
      <c r="I13" s="359"/>
      <c r="J13" s="359"/>
      <c r="K13" s="358">
        <f>K12</f>
        <v>0</v>
      </c>
      <c r="AT13" s="151"/>
      <c r="AU13" s="151"/>
    </row>
    <row r="14" spans="1:47" s="150" customFormat="1" ht="15.75" x14ac:dyDescent="0.25">
      <c r="A14" s="101"/>
      <c r="B14" s="156"/>
      <c r="C14" s="156"/>
      <c r="D14" s="157"/>
      <c r="E14" s="158"/>
      <c r="F14" s="258"/>
      <c r="G14" s="258"/>
      <c r="I14" s="258"/>
      <c r="J14" s="258"/>
    </row>
    <row r="15" spans="1:47" s="150" customFormat="1" ht="15.75" x14ac:dyDescent="0.25">
      <c r="A15" s="101"/>
      <c r="B15" s="156"/>
      <c r="C15" s="156"/>
      <c r="D15" s="157"/>
      <c r="E15" s="158"/>
      <c r="F15" s="259"/>
      <c r="G15" s="259"/>
      <c r="H15" s="157"/>
      <c r="I15" s="259"/>
      <c r="J15" s="259"/>
    </row>
    <row r="16" spans="1:47" s="31" customFormat="1" ht="15.75" x14ac:dyDescent="0.2">
      <c r="A16" s="10" t="s">
        <v>98</v>
      </c>
      <c r="B16" s="30"/>
      <c r="C16" s="30"/>
      <c r="D16" s="30"/>
      <c r="E16" s="30"/>
      <c r="F16" s="33"/>
      <c r="G16" s="9"/>
      <c r="H16" s="9"/>
      <c r="I16" s="9"/>
      <c r="J16" s="9"/>
    </row>
    <row r="17" spans="1:38" s="163" customFormat="1" ht="15" customHeight="1" x14ac:dyDescent="0.2">
      <c r="A17" s="159"/>
      <c r="B17" s="160"/>
      <c r="C17" s="160"/>
      <c r="D17" s="160"/>
      <c r="E17" s="160"/>
      <c r="F17" s="161"/>
      <c r="G17" s="162"/>
      <c r="H17" s="162"/>
      <c r="I17" s="162"/>
      <c r="J17" s="162"/>
    </row>
    <row r="18" spans="1:38" s="163" customFormat="1" ht="15.75" x14ac:dyDescent="0.2">
      <c r="A18" s="164" t="s">
        <v>106</v>
      </c>
      <c r="B18" s="160"/>
      <c r="C18" s="160"/>
      <c r="D18" s="160"/>
      <c r="E18" s="160"/>
      <c r="F18" s="261"/>
      <c r="G18" s="262"/>
      <c r="H18" s="162"/>
      <c r="I18" s="162"/>
      <c r="J18" s="162"/>
    </row>
    <row r="19" spans="1:38" s="163" customFormat="1" ht="15.75" x14ac:dyDescent="0.2">
      <c r="A19" s="159"/>
      <c r="B19" s="160"/>
      <c r="C19" s="160"/>
      <c r="D19" s="160"/>
      <c r="E19" s="160"/>
      <c r="F19" s="261"/>
      <c r="G19" s="262"/>
      <c r="H19" s="162"/>
      <c r="I19" s="162"/>
      <c r="J19" s="162"/>
    </row>
    <row r="20" spans="1:38" s="32" customFormat="1" ht="15.75" x14ac:dyDescent="0.25">
      <c r="A20" s="611" t="s">
        <v>56</v>
      </c>
      <c r="B20" s="34" t="s">
        <v>13</v>
      </c>
      <c r="C20" s="34" t="s">
        <v>13</v>
      </c>
      <c r="D20" s="611" t="s">
        <v>31</v>
      </c>
      <c r="E20" s="36" t="s">
        <v>57</v>
      </c>
      <c r="F20" s="37"/>
      <c r="G20" s="37"/>
      <c r="H20" s="36" t="s">
        <v>58</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s="32" customFormat="1" ht="15.75" x14ac:dyDescent="0.2">
      <c r="A21" s="612"/>
      <c r="B21" s="248" t="s">
        <v>15</v>
      </c>
      <c r="C21" s="248" t="s">
        <v>16</v>
      </c>
      <c r="D21" s="612"/>
      <c r="E21" s="40" t="s">
        <v>59</v>
      </c>
      <c r="F21" s="35"/>
      <c r="G21" s="35"/>
      <c r="H21" s="40" t="s">
        <v>59</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s="32" customFormat="1" ht="15.75" x14ac:dyDescent="0.2">
      <c r="A22" s="41" t="s">
        <v>32</v>
      </c>
      <c r="B22" s="42" t="s">
        <v>17</v>
      </c>
      <c r="C22" s="42" t="s">
        <v>17</v>
      </c>
      <c r="D22" s="43" t="s">
        <v>35</v>
      </c>
      <c r="E22" s="42" t="s">
        <v>17</v>
      </c>
      <c r="F22" s="39"/>
      <c r="G22" s="39"/>
      <c r="H22" s="42" t="s">
        <v>18</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s="32" customFormat="1" ht="15" customHeight="1" x14ac:dyDescent="0.2">
      <c r="A23" s="256" t="str">
        <f>IF('Netzentgelte i.e.S. (Ist)'!A11="","",'Netzentgelte i.e.S. (Ist)'!A11)</f>
        <v/>
      </c>
      <c r="B23" s="380" t="str">
        <f>IF('Netzentgelte i.e.S. (Ist)'!B11="","",'Netzentgelte i.e.S. (Ist)'!B11)</f>
        <v/>
      </c>
      <c r="C23" s="380" t="str">
        <f>IF('Netzentgelte i.e.S. (Ist)'!D11="","",'Netzentgelte i.e.S. (Ist)'!D11)</f>
        <v/>
      </c>
      <c r="D23" s="45"/>
      <c r="E23" s="376"/>
      <c r="F23" s="46"/>
      <c r="G23" s="46"/>
      <c r="H23" s="47"/>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row>
    <row r="24" spans="1:38" s="32" customFormat="1" x14ac:dyDescent="0.2">
      <c r="A24" s="257" t="str">
        <f>IF('Netzentgelte i.e.S. (Ist)'!A12="","",'Netzentgelte i.e.S. (Ist)'!A12)</f>
        <v/>
      </c>
      <c r="B24" s="381" t="str">
        <f>IF('Netzentgelte i.e.S. (Ist)'!B12="","",'Netzentgelte i.e.S. (Ist)'!B12)</f>
        <v/>
      </c>
      <c r="C24" s="381" t="str">
        <f>IF('Netzentgelte i.e.S. (Ist)'!D12="","",'Netzentgelte i.e.S. (Ist)'!D12)</f>
        <v/>
      </c>
      <c r="D24" s="49"/>
      <c r="E24" s="378"/>
      <c r="F24" s="46"/>
      <c r="G24" s="46"/>
      <c r="H24" s="47"/>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row>
    <row r="25" spans="1:38" s="32" customFormat="1" x14ac:dyDescent="0.2">
      <c r="A25" s="257" t="str">
        <f>IF('Netzentgelte i.e.S. (Ist)'!A13="","",'Netzentgelte i.e.S. (Ist)'!A13)</f>
        <v/>
      </c>
      <c r="B25" s="381" t="str">
        <f>IF('Netzentgelte i.e.S. (Ist)'!B13="","",'Netzentgelte i.e.S. (Ist)'!B13)</f>
        <v/>
      </c>
      <c r="C25" s="381" t="str">
        <f>IF('Netzentgelte i.e.S. (Ist)'!D13="","",'Netzentgelte i.e.S. (Ist)'!D13)</f>
        <v/>
      </c>
      <c r="D25" s="49"/>
      <c r="E25" s="378"/>
      <c r="F25" s="46"/>
      <c r="G25" s="46"/>
      <c r="H25" s="47"/>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row>
    <row r="26" spans="1:38" s="32" customFormat="1" x14ac:dyDescent="0.2">
      <c r="A26" s="257" t="str">
        <f>IF('Netzentgelte i.e.S. (Ist)'!A14="","",'Netzentgelte i.e.S. (Ist)'!A14)</f>
        <v/>
      </c>
      <c r="B26" s="381" t="str">
        <f>IF('Netzentgelte i.e.S. (Ist)'!B14="","",'Netzentgelte i.e.S. (Ist)'!B14)</f>
        <v/>
      </c>
      <c r="C26" s="381" t="str">
        <f>IF('Netzentgelte i.e.S. (Ist)'!D14="","",'Netzentgelte i.e.S. (Ist)'!D14)</f>
        <v/>
      </c>
      <c r="D26" s="49"/>
      <c r="E26" s="378"/>
      <c r="F26" s="46"/>
      <c r="G26" s="46"/>
      <c r="H26" s="47"/>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row>
    <row r="27" spans="1:38" s="32" customFormat="1" x14ac:dyDescent="0.2">
      <c r="A27" s="257" t="str">
        <f>IF('Netzentgelte i.e.S. (Ist)'!A15="","",'Netzentgelte i.e.S. (Ist)'!A15)</f>
        <v/>
      </c>
      <c r="B27" s="381" t="str">
        <f>IF('Netzentgelte i.e.S. (Ist)'!B15="","",'Netzentgelte i.e.S. (Ist)'!B15)</f>
        <v/>
      </c>
      <c r="C27" s="381" t="str">
        <f>IF('Netzentgelte i.e.S. (Ist)'!D15="","",'Netzentgelte i.e.S. (Ist)'!D15)</f>
        <v/>
      </c>
      <c r="D27" s="49"/>
      <c r="E27" s="378"/>
      <c r="F27" s="46"/>
      <c r="G27" s="46"/>
      <c r="H27" s="47"/>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38" s="32" customFormat="1" x14ac:dyDescent="0.2">
      <c r="A28" s="257" t="str">
        <f>IF('Netzentgelte i.e.S. (Ist)'!A16="","",'Netzentgelte i.e.S. (Ist)'!A16)</f>
        <v/>
      </c>
      <c r="B28" s="381" t="str">
        <f>IF('Netzentgelte i.e.S. (Ist)'!B16="","",'Netzentgelte i.e.S. (Ist)'!B16)</f>
        <v/>
      </c>
      <c r="C28" s="381" t="str">
        <f>IF('Netzentgelte i.e.S. (Ist)'!D16="","",'Netzentgelte i.e.S. (Ist)'!D16)</f>
        <v/>
      </c>
      <c r="D28" s="49"/>
      <c r="E28" s="378"/>
      <c r="F28" s="46"/>
      <c r="G28" s="46"/>
      <c r="H28" s="47"/>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38" s="32" customFormat="1" x14ac:dyDescent="0.2">
      <c r="A29" s="257" t="str">
        <f>IF('Netzentgelte i.e.S. (Ist)'!A17="","",'Netzentgelte i.e.S. (Ist)'!A17)</f>
        <v/>
      </c>
      <c r="B29" s="381" t="str">
        <f>IF('Netzentgelte i.e.S. (Ist)'!B17="","",'Netzentgelte i.e.S. (Ist)'!B17)</f>
        <v/>
      </c>
      <c r="C29" s="381" t="str">
        <f>IF('Netzentgelte i.e.S. (Ist)'!D17="","",'Netzentgelte i.e.S. (Ist)'!D17)</f>
        <v/>
      </c>
      <c r="D29" s="49"/>
      <c r="E29" s="378"/>
      <c r="F29" s="46"/>
      <c r="G29" s="46"/>
      <c r="H29" s="47"/>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38" s="32" customFormat="1" x14ac:dyDescent="0.2">
      <c r="A30" s="257" t="str">
        <f>IF('Netzentgelte i.e.S. (Ist)'!A18="","",'Netzentgelte i.e.S. (Ist)'!A18)</f>
        <v/>
      </c>
      <c r="B30" s="381" t="str">
        <f>IF('Netzentgelte i.e.S. (Ist)'!B18="","",'Netzentgelte i.e.S. (Ist)'!B18)</f>
        <v/>
      </c>
      <c r="C30" s="381" t="str">
        <f>IF('Netzentgelte i.e.S. (Ist)'!D18="","",'Netzentgelte i.e.S. (Ist)'!D18)</f>
        <v/>
      </c>
      <c r="D30" s="49"/>
      <c r="E30" s="378"/>
      <c r="F30" s="46"/>
      <c r="G30" s="46"/>
      <c r="H30" s="47"/>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s="32" customFormat="1" x14ac:dyDescent="0.2">
      <c r="A31" s="257" t="str">
        <f>IF('Netzentgelte i.e.S. (Ist)'!A19="","",'Netzentgelte i.e.S. (Ist)'!A19)</f>
        <v/>
      </c>
      <c r="B31" s="381" t="str">
        <f>IF('Netzentgelte i.e.S. (Ist)'!B19="","",'Netzentgelte i.e.S. (Ist)'!B19)</f>
        <v/>
      </c>
      <c r="C31" s="381" t="str">
        <f>IF('Netzentgelte i.e.S. (Ist)'!D19="","",'Netzentgelte i.e.S. (Ist)'!D19)</f>
        <v/>
      </c>
      <c r="D31" s="49"/>
      <c r="E31" s="378"/>
      <c r="F31" s="46"/>
      <c r="G31" s="46"/>
      <c r="H31" s="47"/>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8" s="32" customFormat="1" x14ac:dyDescent="0.2">
      <c r="A32" s="257" t="str">
        <f>IF('Netzentgelte i.e.S. (Ist)'!A20="","",'Netzentgelte i.e.S. (Ist)'!A20)</f>
        <v>Zeile einfügbar</v>
      </c>
      <c r="B32" s="381" t="str">
        <f>IF('Netzentgelte i.e.S. (Ist)'!B20="","",'Netzentgelte i.e.S. (Ist)'!B20)</f>
        <v/>
      </c>
      <c r="C32" s="381" t="str">
        <f>IF('Netzentgelte i.e.S. (Ist)'!D20="","",'Netzentgelte i.e.S. (Ist)'!D20)</f>
        <v/>
      </c>
      <c r="D32" s="49"/>
      <c r="E32" s="378"/>
      <c r="F32" s="46"/>
      <c r="G32" s="46"/>
      <c r="H32" s="47"/>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7" s="255" customFormat="1" x14ac:dyDescent="0.2">
      <c r="A33" s="252"/>
      <c r="B33" s="253"/>
      <c r="C33" s="253"/>
      <c r="D33" s="253"/>
      <c r="E33" s="253"/>
      <c r="F33" s="253"/>
      <c r="G33" s="253"/>
      <c r="H33" s="254"/>
    </row>
    <row r="34" spans="1:37" s="80" customFormat="1" ht="15.75" x14ac:dyDescent="0.25">
      <c r="A34" s="611" t="s">
        <v>56</v>
      </c>
      <c r="B34" s="36" t="s">
        <v>78</v>
      </c>
      <c r="C34" s="78" t="s">
        <v>24</v>
      </c>
      <c r="D34" s="247" t="s">
        <v>25</v>
      </c>
      <c r="E34" s="247" t="s">
        <v>26</v>
      </c>
      <c r="F34" s="39"/>
      <c r="G34" s="39"/>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row>
    <row r="35" spans="1:37" s="80" customFormat="1" ht="15.75" x14ac:dyDescent="0.25">
      <c r="A35" s="612"/>
      <c r="B35" s="81" t="s">
        <v>79</v>
      </c>
      <c r="C35" s="83"/>
      <c r="D35" s="248"/>
      <c r="E35" s="248"/>
      <c r="F35" s="39"/>
      <c r="G35" s="39"/>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row>
    <row r="36" spans="1:37" s="80" customFormat="1" ht="15.75" x14ac:dyDescent="0.2">
      <c r="A36" s="41" t="s">
        <v>32</v>
      </c>
      <c r="B36" s="42" t="s">
        <v>17</v>
      </c>
      <c r="C36" s="42"/>
      <c r="D36" s="42" t="s">
        <v>22</v>
      </c>
      <c r="E36" s="42" t="s">
        <v>22</v>
      </c>
      <c r="F36" s="39"/>
      <c r="G36" s="39"/>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row>
    <row r="37" spans="1:37" s="32" customFormat="1" x14ac:dyDescent="0.2">
      <c r="A37" s="235"/>
      <c r="B37" s="322"/>
      <c r="C37" s="322"/>
      <c r="D37" s="307">
        <f>D23*C37</f>
        <v>0</v>
      </c>
      <c r="E37" s="307">
        <f>(B37-C37*E23)*H23/100</f>
        <v>0</v>
      </c>
      <c r="F37" s="84"/>
      <c r="G37" s="84"/>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row>
    <row r="38" spans="1:37" s="32" customFormat="1" x14ac:dyDescent="0.2">
      <c r="A38" s="236"/>
      <c r="B38" s="322"/>
      <c r="C38" s="322"/>
      <c r="D38" s="307">
        <f>D24*C38</f>
        <v>0</v>
      </c>
      <c r="E38" s="307">
        <f t="shared" ref="E38:E46" si="1">(B38-C38*E24)*H24/100</f>
        <v>0</v>
      </c>
      <c r="F38" s="84"/>
      <c r="G38" s="84"/>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row>
    <row r="39" spans="1:37" s="32" customFormat="1" x14ac:dyDescent="0.2">
      <c r="A39" s="236"/>
      <c r="B39" s="322"/>
      <c r="C39" s="322"/>
      <c r="D39" s="307">
        <f>D25*C39</f>
        <v>0</v>
      </c>
      <c r="E39" s="307">
        <f t="shared" si="1"/>
        <v>0</v>
      </c>
      <c r="F39" s="84"/>
      <c r="G39" s="84"/>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row>
    <row r="40" spans="1:37" s="32" customFormat="1" x14ac:dyDescent="0.2">
      <c r="A40" s="236"/>
      <c r="B40" s="322"/>
      <c r="C40" s="322"/>
      <c r="D40" s="307">
        <f t="shared" ref="D40:D46" si="2">D26*C40</f>
        <v>0</v>
      </c>
      <c r="E40" s="307">
        <f t="shared" si="1"/>
        <v>0</v>
      </c>
      <c r="F40" s="84"/>
      <c r="G40" s="84"/>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row>
    <row r="41" spans="1:37" s="32" customFormat="1" x14ac:dyDescent="0.2">
      <c r="A41" s="236"/>
      <c r="B41" s="322"/>
      <c r="C41" s="322"/>
      <c r="D41" s="307">
        <f t="shared" si="2"/>
        <v>0</v>
      </c>
      <c r="E41" s="307">
        <f t="shared" si="1"/>
        <v>0</v>
      </c>
      <c r="F41" s="84"/>
      <c r="G41" s="84"/>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row>
    <row r="42" spans="1:37" s="32" customFormat="1" x14ac:dyDescent="0.2">
      <c r="A42" s="236"/>
      <c r="B42" s="322"/>
      <c r="C42" s="322"/>
      <c r="D42" s="307">
        <f t="shared" si="2"/>
        <v>0</v>
      </c>
      <c r="E42" s="307">
        <f t="shared" si="1"/>
        <v>0</v>
      </c>
      <c r="F42" s="84"/>
      <c r="G42" s="84"/>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row>
    <row r="43" spans="1:37" s="32" customFormat="1" x14ac:dyDescent="0.2">
      <c r="A43" s="236"/>
      <c r="B43" s="322"/>
      <c r="C43" s="322"/>
      <c r="D43" s="307">
        <f t="shared" si="2"/>
        <v>0</v>
      </c>
      <c r="E43" s="307">
        <f t="shared" si="1"/>
        <v>0</v>
      </c>
      <c r="F43" s="84"/>
      <c r="G43" s="84"/>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row>
    <row r="44" spans="1:37" s="32" customFormat="1" x14ac:dyDescent="0.2">
      <c r="A44" s="236"/>
      <c r="B44" s="322"/>
      <c r="C44" s="322"/>
      <c r="D44" s="307">
        <f t="shared" si="2"/>
        <v>0</v>
      </c>
      <c r="E44" s="307">
        <f t="shared" si="1"/>
        <v>0</v>
      </c>
      <c r="F44" s="84"/>
      <c r="G44" s="84"/>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row r="45" spans="1:37" s="32" customFormat="1" x14ac:dyDescent="0.2">
      <c r="A45" s="236"/>
      <c r="B45" s="322"/>
      <c r="C45" s="322"/>
      <c r="D45" s="307">
        <f t="shared" si="2"/>
        <v>0</v>
      </c>
      <c r="E45" s="307">
        <f t="shared" si="1"/>
        <v>0</v>
      </c>
      <c r="F45" s="84"/>
      <c r="G45" s="84"/>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row>
    <row r="46" spans="1:37" s="32" customFormat="1" x14ac:dyDescent="0.2">
      <c r="A46" s="236" t="s">
        <v>19</v>
      </c>
      <c r="B46" s="322"/>
      <c r="C46" s="322"/>
      <c r="D46" s="307">
        <f t="shared" si="2"/>
        <v>0</v>
      </c>
      <c r="E46" s="307">
        <f t="shared" si="1"/>
        <v>0</v>
      </c>
      <c r="F46" s="84"/>
      <c r="G46" s="84"/>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row>
    <row r="47" spans="1:37" s="88" customFormat="1" ht="15.75" x14ac:dyDescent="0.25">
      <c r="A47" s="85" t="s">
        <v>27</v>
      </c>
      <c r="B47" s="327">
        <f>SUM(B37:B46)</f>
        <v>0</v>
      </c>
      <c r="C47" s="327">
        <f>SUM(C37:C46)</f>
        <v>0</v>
      </c>
      <c r="D47" s="327">
        <f>SUM(D37:D46)</f>
        <v>0</v>
      </c>
      <c r="E47" s="327">
        <f>SUM(E37:E46)</f>
        <v>0</v>
      </c>
      <c r="F47" s="86"/>
      <c r="G47" s="86"/>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row>
    <row r="48" spans="1:37" s="88" customFormat="1" ht="15.75" x14ac:dyDescent="0.25">
      <c r="A48" s="85" t="s">
        <v>28</v>
      </c>
      <c r="B48" s="356"/>
      <c r="C48" s="356"/>
      <c r="D48" s="357"/>
      <c r="E48" s="327">
        <f>D47+E47</f>
        <v>0</v>
      </c>
      <c r="F48" s="86"/>
      <c r="G48" s="86"/>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row>
    <row r="49" spans="1:39" ht="15.75" x14ac:dyDescent="0.25">
      <c r="A49" s="165"/>
      <c r="B49" s="121"/>
      <c r="C49" s="166"/>
      <c r="D49" s="121"/>
      <c r="E49" s="156"/>
      <c r="F49" s="156"/>
      <c r="G49" s="156"/>
      <c r="H49" s="156"/>
      <c r="I49" s="156"/>
      <c r="J49" s="167"/>
      <c r="K49" s="150"/>
    </row>
    <row r="50" spans="1:39" ht="15.75" x14ac:dyDescent="0.25">
      <c r="A50" s="165"/>
      <c r="B50" s="121"/>
      <c r="C50" s="166"/>
      <c r="D50" s="121"/>
      <c r="E50" s="156"/>
      <c r="F50" s="156"/>
      <c r="G50" s="156"/>
      <c r="H50" s="156"/>
      <c r="I50" s="156"/>
      <c r="J50" s="167"/>
    </row>
    <row r="51" spans="1:39" s="31" customFormat="1" ht="15.75" x14ac:dyDescent="0.2">
      <c r="A51" s="164" t="s">
        <v>107</v>
      </c>
      <c r="B51" s="30"/>
      <c r="C51" s="30"/>
      <c r="D51" s="30"/>
      <c r="E51" s="30"/>
      <c r="F51" s="33"/>
      <c r="G51" s="9"/>
      <c r="H51" s="9"/>
      <c r="I51" s="9"/>
      <c r="J51" s="9"/>
    </row>
    <row r="52" spans="1:39" s="31" customFormat="1" ht="15.75" x14ac:dyDescent="0.2">
      <c r="A52" s="10"/>
      <c r="B52" s="30"/>
      <c r="C52" s="30"/>
      <c r="D52" s="30"/>
      <c r="E52" s="30"/>
      <c r="F52" s="33"/>
      <c r="G52" s="9"/>
      <c r="H52" s="9"/>
      <c r="I52" s="255"/>
      <c r="J52" s="9"/>
    </row>
    <row r="53" spans="1:39" s="32" customFormat="1" ht="15.75" x14ac:dyDescent="0.25">
      <c r="A53" s="611" t="s">
        <v>56</v>
      </c>
      <c r="B53" s="34" t="s">
        <v>13</v>
      </c>
      <c r="C53" s="34" t="s">
        <v>13</v>
      </c>
      <c r="D53" s="249" t="s">
        <v>14</v>
      </c>
      <c r="E53" s="36" t="s">
        <v>61</v>
      </c>
      <c r="F53" s="37"/>
      <c r="G53" s="37"/>
      <c r="H53" s="36" t="s">
        <v>58</v>
      </c>
      <c r="I53" s="269"/>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row>
    <row r="54" spans="1:39" s="32" customFormat="1" ht="15.75" x14ac:dyDescent="0.2">
      <c r="A54" s="612"/>
      <c r="B54" s="248" t="s">
        <v>15</v>
      </c>
      <c r="C54" s="248" t="s">
        <v>16</v>
      </c>
      <c r="D54" s="250"/>
      <c r="E54" s="40" t="s">
        <v>59</v>
      </c>
      <c r="F54" s="35"/>
      <c r="G54" s="35"/>
      <c r="H54" s="40" t="s">
        <v>59</v>
      </c>
      <c r="I54" s="269"/>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row>
    <row r="55" spans="1:39" s="32" customFormat="1" ht="15.75" x14ac:dyDescent="0.2">
      <c r="A55" s="41" t="s">
        <v>32</v>
      </c>
      <c r="B55" s="42" t="s">
        <v>17</v>
      </c>
      <c r="C55" s="42" t="s">
        <v>17</v>
      </c>
      <c r="D55" s="43" t="s">
        <v>35</v>
      </c>
      <c r="E55" s="42" t="s">
        <v>17</v>
      </c>
      <c r="F55" s="39"/>
      <c r="G55" s="39"/>
      <c r="H55" s="42" t="s">
        <v>18</v>
      </c>
      <c r="I55" s="269"/>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row>
    <row r="56" spans="1:39" s="32" customFormat="1" x14ac:dyDescent="0.2">
      <c r="A56" s="263" t="str">
        <f>IF('Netzentgelte i.e.S. (Ist)'!A31="","",'Netzentgelte i.e.S. (Ist)'!A31)</f>
        <v/>
      </c>
      <c r="B56" s="380">
        <f>IF('Netzentgelte i.e.S. (Ist)'!C31="","",'Netzentgelte i.e.S. (Ist)'!C31)</f>
        <v>999999999999</v>
      </c>
      <c r="C56" s="380" t="str">
        <f>IF('Netzentgelte i.e.S. (Ist)'!D31="","",'Netzentgelte i.e.S. (Ist)'!D31)</f>
        <v/>
      </c>
      <c r="D56" s="49"/>
      <c r="E56" s="378"/>
      <c r="F56" s="46"/>
      <c r="G56" s="46"/>
      <c r="H56" s="53"/>
      <c r="I56" s="26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row>
    <row r="57" spans="1:39" s="32" customFormat="1" x14ac:dyDescent="0.2">
      <c r="A57" s="263" t="str">
        <f>IF('Netzentgelte i.e.S. (Ist)'!A32="","",'Netzentgelte i.e.S. (Ist)'!A32)</f>
        <v/>
      </c>
      <c r="B57" s="381">
        <f>IF('Netzentgelte i.e.S. (Ist)'!C32="","",'Netzentgelte i.e.S. (Ist)'!C32)</f>
        <v>999999999999</v>
      </c>
      <c r="C57" s="381" t="str">
        <f>IF('Netzentgelte i.e.S. (Ist)'!D32="","",'Netzentgelte i.e.S. (Ist)'!D32)</f>
        <v/>
      </c>
      <c r="D57" s="49"/>
      <c r="E57" s="378"/>
      <c r="F57" s="46"/>
      <c r="G57" s="46"/>
      <c r="H57" s="53"/>
      <c r="I57" s="269"/>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row>
    <row r="58" spans="1:39" s="32" customFormat="1" x14ac:dyDescent="0.2">
      <c r="A58" s="263" t="str">
        <f>IF('Netzentgelte i.e.S. (Ist)'!A33="","",'Netzentgelte i.e.S. (Ist)'!A33)</f>
        <v/>
      </c>
      <c r="B58" s="381">
        <f>IF('Netzentgelte i.e.S. (Ist)'!C33="","",'Netzentgelte i.e.S. (Ist)'!C33)</f>
        <v>999999999999</v>
      </c>
      <c r="C58" s="381" t="str">
        <f>IF('Netzentgelte i.e.S. (Ist)'!D33="","",'Netzentgelte i.e.S. (Ist)'!D33)</f>
        <v/>
      </c>
      <c r="D58" s="49"/>
      <c r="E58" s="378"/>
      <c r="F58" s="46"/>
      <c r="G58" s="46"/>
      <c r="H58" s="53"/>
      <c r="I58" s="269"/>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row>
    <row r="59" spans="1:39" s="32" customFormat="1" x14ac:dyDescent="0.2">
      <c r="A59" s="263" t="str">
        <f>IF('Netzentgelte i.e.S. (Ist)'!A34="","",'Netzentgelte i.e.S. (Ist)'!A34)</f>
        <v/>
      </c>
      <c r="B59" s="381">
        <f>IF('Netzentgelte i.e.S. (Ist)'!C34="","",'Netzentgelte i.e.S. (Ist)'!C34)</f>
        <v>999999999999</v>
      </c>
      <c r="C59" s="381" t="str">
        <f>IF('Netzentgelte i.e.S. (Ist)'!D34="","",'Netzentgelte i.e.S. (Ist)'!D34)</f>
        <v/>
      </c>
      <c r="D59" s="49"/>
      <c r="E59" s="378"/>
      <c r="F59" s="46"/>
      <c r="G59" s="46"/>
      <c r="H59" s="53"/>
      <c r="I59" s="269"/>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row>
    <row r="60" spans="1:39" s="32" customFormat="1" x14ac:dyDescent="0.2">
      <c r="A60" s="263" t="str">
        <f>IF('Netzentgelte i.e.S. (Ist)'!A35="","",'Netzentgelte i.e.S. (Ist)'!A35)</f>
        <v/>
      </c>
      <c r="B60" s="381">
        <f>IF('Netzentgelte i.e.S. (Ist)'!C35="","",'Netzentgelte i.e.S. (Ist)'!C35)</f>
        <v>999999999999</v>
      </c>
      <c r="C60" s="381" t="str">
        <f>IF('Netzentgelte i.e.S. (Ist)'!D35="","",'Netzentgelte i.e.S. (Ist)'!D35)</f>
        <v/>
      </c>
      <c r="D60" s="49"/>
      <c r="E60" s="378"/>
      <c r="F60" s="46"/>
      <c r="G60" s="46"/>
      <c r="H60" s="53"/>
      <c r="I60" s="269"/>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row>
    <row r="61" spans="1:39" s="32" customFormat="1" x14ac:dyDescent="0.2">
      <c r="A61" s="263" t="str">
        <f>IF('Netzentgelte i.e.S. (Ist)'!A36="","",'Netzentgelte i.e.S. (Ist)'!A36)</f>
        <v/>
      </c>
      <c r="B61" s="381">
        <f>IF('Netzentgelte i.e.S. (Ist)'!C36="","",'Netzentgelte i.e.S. (Ist)'!C36)</f>
        <v>999999999999</v>
      </c>
      <c r="C61" s="381" t="str">
        <f>IF('Netzentgelte i.e.S. (Ist)'!D36="","",'Netzentgelte i.e.S. (Ist)'!D36)</f>
        <v/>
      </c>
      <c r="D61" s="49"/>
      <c r="E61" s="378"/>
      <c r="F61" s="46"/>
      <c r="G61" s="46"/>
      <c r="H61" s="53"/>
      <c r="I61" s="269"/>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row>
    <row r="62" spans="1:39" s="32" customFormat="1" x14ac:dyDescent="0.2">
      <c r="A62" s="263" t="str">
        <f>IF('Netzentgelte i.e.S. (Ist)'!A37="","",'Netzentgelte i.e.S. (Ist)'!A37)</f>
        <v/>
      </c>
      <c r="B62" s="381">
        <f>IF('Netzentgelte i.e.S. (Ist)'!C37="","",'Netzentgelte i.e.S. (Ist)'!C37)</f>
        <v>999999999999</v>
      </c>
      <c r="C62" s="381" t="str">
        <f>IF('Netzentgelte i.e.S. (Ist)'!D37="","",'Netzentgelte i.e.S. (Ist)'!D37)</f>
        <v/>
      </c>
      <c r="D62" s="49"/>
      <c r="E62" s="378"/>
      <c r="F62" s="46"/>
      <c r="G62" s="46"/>
      <c r="H62" s="53"/>
      <c r="I62" s="269"/>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row>
    <row r="63" spans="1:39" s="32" customFormat="1" x14ac:dyDescent="0.2">
      <c r="A63" s="263" t="str">
        <f>IF('Netzentgelte i.e.S. (Ist)'!A38="","",'Netzentgelte i.e.S. (Ist)'!A38)</f>
        <v/>
      </c>
      <c r="B63" s="381">
        <f>IF('Netzentgelte i.e.S. (Ist)'!C38="","",'Netzentgelte i.e.S. (Ist)'!C38)</f>
        <v>999999999999</v>
      </c>
      <c r="C63" s="381" t="str">
        <f>IF('Netzentgelte i.e.S. (Ist)'!D38="","",'Netzentgelte i.e.S. (Ist)'!D38)</f>
        <v/>
      </c>
      <c r="D63" s="49"/>
      <c r="E63" s="378"/>
      <c r="F63" s="46"/>
      <c r="G63" s="46"/>
      <c r="H63" s="53"/>
      <c r="I63" s="269"/>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row>
    <row r="64" spans="1:39" s="32" customFormat="1" x14ac:dyDescent="0.2">
      <c r="A64" s="263" t="str">
        <f>IF('Netzentgelte i.e.S. (Ist)'!A39="","",'Netzentgelte i.e.S. (Ist)'!A39)</f>
        <v/>
      </c>
      <c r="B64" s="381">
        <f>IF('Netzentgelte i.e.S. (Ist)'!C39="","",'Netzentgelte i.e.S. (Ist)'!C39)</f>
        <v>999999999999</v>
      </c>
      <c r="C64" s="381" t="str">
        <f>IF('Netzentgelte i.e.S. (Ist)'!D39="","",'Netzentgelte i.e.S. (Ist)'!D39)</f>
        <v/>
      </c>
      <c r="D64" s="49"/>
      <c r="E64" s="378"/>
      <c r="F64" s="46"/>
      <c r="G64" s="46"/>
      <c r="H64" s="53"/>
      <c r="I64" s="269"/>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row>
    <row r="65" spans="1:39" s="32" customFormat="1" x14ac:dyDescent="0.2">
      <c r="A65" s="263" t="str">
        <f>IF('Netzentgelte i.e.S. (Ist)'!A40="","",'Netzentgelte i.e.S. (Ist)'!A40)</f>
        <v/>
      </c>
      <c r="B65" s="381">
        <f>IF('Netzentgelte i.e.S. (Ist)'!C40="","",'Netzentgelte i.e.S. (Ist)'!C40)</f>
        <v>999999999999</v>
      </c>
      <c r="C65" s="381" t="str">
        <f>IF('Netzentgelte i.e.S. (Ist)'!D40="","",'Netzentgelte i.e.S. (Ist)'!D40)</f>
        <v/>
      </c>
      <c r="D65" s="49"/>
      <c r="E65" s="378"/>
      <c r="F65" s="46"/>
      <c r="G65" s="46"/>
      <c r="H65" s="53"/>
      <c r="I65" s="269"/>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row>
    <row r="66" spans="1:39" s="32" customFormat="1" x14ac:dyDescent="0.2">
      <c r="A66" s="263" t="str">
        <f>IF('Netzentgelte i.e.S. (Ist)'!A41="","",'Netzentgelte i.e.S. (Ist)'!A41)</f>
        <v/>
      </c>
      <c r="B66" s="381">
        <f>IF('Netzentgelte i.e.S. (Ist)'!C41="","",'Netzentgelte i.e.S. (Ist)'!C41)</f>
        <v>999999999999</v>
      </c>
      <c r="C66" s="381" t="str">
        <f>IF('Netzentgelte i.e.S. (Ist)'!D41="","",'Netzentgelte i.e.S. (Ist)'!D41)</f>
        <v/>
      </c>
      <c r="D66" s="49"/>
      <c r="E66" s="378"/>
      <c r="F66" s="46"/>
      <c r="G66" s="46"/>
      <c r="H66" s="53"/>
      <c r="I66" s="269"/>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row>
    <row r="67" spans="1:39" s="32" customFormat="1" x14ac:dyDescent="0.2">
      <c r="A67" s="263" t="str">
        <f>IF('Netzentgelte i.e.S. (Ist)'!A42="","",'Netzentgelte i.e.S. (Ist)'!A42)</f>
        <v/>
      </c>
      <c r="B67" s="381">
        <f>IF('Netzentgelte i.e.S. (Ist)'!C42="","",'Netzentgelte i.e.S. (Ist)'!C42)</f>
        <v>999999999999</v>
      </c>
      <c r="C67" s="381" t="str">
        <f>IF('Netzentgelte i.e.S. (Ist)'!D42="","",'Netzentgelte i.e.S. (Ist)'!D42)</f>
        <v/>
      </c>
      <c r="D67" s="49"/>
      <c r="E67" s="378"/>
      <c r="F67" s="46"/>
      <c r="G67" s="46"/>
      <c r="H67" s="53"/>
      <c r="I67" s="269"/>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row>
    <row r="68" spans="1:39" s="32" customFormat="1" x14ac:dyDescent="0.2">
      <c r="A68" s="263" t="str">
        <f>IF('Netzentgelte i.e.S. (Ist)'!A43="","",'Netzentgelte i.e.S. (Ist)'!A43)</f>
        <v/>
      </c>
      <c r="B68" s="381">
        <f>IF('Netzentgelte i.e.S. (Ist)'!C43="","",'Netzentgelte i.e.S. (Ist)'!C43)</f>
        <v>999999999999</v>
      </c>
      <c r="C68" s="381" t="str">
        <f>IF('Netzentgelte i.e.S. (Ist)'!D43="","",'Netzentgelte i.e.S. (Ist)'!D43)</f>
        <v/>
      </c>
      <c r="D68" s="49"/>
      <c r="E68" s="378"/>
      <c r="F68" s="46"/>
      <c r="G68" s="46"/>
      <c r="H68" s="53"/>
      <c r="I68" s="269"/>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row>
    <row r="69" spans="1:39" s="32" customFormat="1" x14ac:dyDescent="0.2">
      <c r="A69" s="263" t="str">
        <f>IF('Netzentgelte i.e.S. (Ist)'!A44="","",'Netzentgelte i.e.S. (Ist)'!A44)</f>
        <v/>
      </c>
      <c r="B69" s="381">
        <f>IF('Netzentgelte i.e.S. (Ist)'!C44="","",'Netzentgelte i.e.S. (Ist)'!C44)</f>
        <v>999999999999</v>
      </c>
      <c r="C69" s="381" t="str">
        <f>IF('Netzentgelte i.e.S. (Ist)'!D44="","",'Netzentgelte i.e.S. (Ist)'!D44)</f>
        <v/>
      </c>
      <c r="D69" s="49"/>
      <c r="E69" s="378"/>
      <c r="F69" s="46"/>
      <c r="G69" s="46"/>
      <c r="H69" s="53"/>
      <c r="I69" s="269"/>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row>
    <row r="70" spans="1:39" s="32" customFormat="1" x14ac:dyDescent="0.2">
      <c r="A70" s="263" t="str">
        <f>IF('Netzentgelte i.e.S. (Ist)'!A45="","",'Netzentgelte i.e.S. (Ist)'!A45)</f>
        <v/>
      </c>
      <c r="B70" s="381">
        <f>IF('Netzentgelte i.e.S. (Ist)'!C45="","",'Netzentgelte i.e.S. (Ist)'!C45)</f>
        <v>999999999999</v>
      </c>
      <c r="C70" s="381" t="str">
        <f>IF('Netzentgelte i.e.S. (Ist)'!D45="","",'Netzentgelte i.e.S. (Ist)'!D45)</f>
        <v/>
      </c>
      <c r="D70" s="49"/>
      <c r="E70" s="378"/>
      <c r="F70" s="46"/>
      <c r="G70" s="46"/>
      <c r="H70" s="53"/>
      <c r="I70" s="269"/>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row>
    <row r="71" spans="1:39" s="32" customFormat="1" x14ac:dyDescent="0.2">
      <c r="A71" s="263" t="str">
        <f>IF('Netzentgelte i.e.S. (Ist)'!A46="","",'Netzentgelte i.e.S. (Ist)'!A46)</f>
        <v/>
      </c>
      <c r="B71" s="381">
        <f>IF('Netzentgelte i.e.S. (Ist)'!C46="","",'Netzentgelte i.e.S. (Ist)'!C46)</f>
        <v>999999999999</v>
      </c>
      <c r="C71" s="381" t="str">
        <f>IF('Netzentgelte i.e.S. (Ist)'!D46="","",'Netzentgelte i.e.S. (Ist)'!D46)</f>
        <v/>
      </c>
      <c r="D71" s="49"/>
      <c r="E71" s="378"/>
      <c r="F71" s="46"/>
      <c r="G71" s="46"/>
      <c r="H71" s="53"/>
      <c r="I71" s="269"/>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row>
    <row r="72" spans="1:39" s="32" customFormat="1" x14ac:dyDescent="0.2">
      <c r="A72" s="263" t="str">
        <f>IF('Netzentgelte i.e.S. (Ist)'!A47="","",'Netzentgelte i.e.S. (Ist)'!A47)</f>
        <v/>
      </c>
      <c r="B72" s="381">
        <f>IF('Netzentgelte i.e.S. (Ist)'!C47="","",'Netzentgelte i.e.S. (Ist)'!C47)</f>
        <v>999999999999</v>
      </c>
      <c r="C72" s="381" t="str">
        <f>IF('Netzentgelte i.e.S. (Ist)'!D47="","",'Netzentgelte i.e.S. (Ist)'!D47)</f>
        <v/>
      </c>
      <c r="D72" s="49"/>
      <c r="E72" s="378"/>
      <c r="F72" s="46"/>
      <c r="G72" s="46"/>
      <c r="H72" s="53"/>
      <c r="I72" s="269"/>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row>
    <row r="73" spans="1:39" s="32" customFormat="1" x14ac:dyDescent="0.2">
      <c r="A73" s="263" t="str">
        <f>IF('Netzentgelte i.e.S. (Ist)'!A48="","",'Netzentgelte i.e.S. (Ist)'!A48)</f>
        <v/>
      </c>
      <c r="B73" s="381">
        <f>IF('Netzentgelte i.e.S. (Ist)'!C48="","",'Netzentgelte i.e.S. (Ist)'!C48)</f>
        <v>999999999999</v>
      </c>
      <c r="C73" s="381" t="str">
        <f>IF('Netzentgelte i.e.S. (Ist)'!D48="","",'Netzentgelte i.e.S. (Ist)'!D48)</f>
        <v/>
      </c>
      <c r="D73" s="49"/>
      <c r="E73" s="378"/>
      <c r="F73" s="46"/>
      <c r="G73" s="46"/>
      <c r="H73" s="53"/>
      <c r="I73" s="269"/>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row>
    <row r="74" spans="1:39" s="32" customFormat="1" x14ac:dyDescent="0.2">
      <c r="A74" s="263" t="str">
        <f>IF('Netzentgelte i.e.S. (Ist)'!A49="","",'Netzentgelte i.e.S. (Ist)'!A49)</f>
        <v/>
      </c>
      <c r="B74" s="381">
        <f>IF('Netzentgelte i.e.S. (Ist)'!C49="","",'Netzentgelte i.e.S. (Ist)'!C49)</f>
        <v>999999999999</v>
      </c>
      <c r="C74" s="381" t="str">
        <f>IF('Netzentgelte i.e.S. (Ist)'!D49="","",'Netzentgelte i.e.S. (Ist)'!D49)</f>
        <v/>
      </c>
      <c r="D74" s="49"/>
      <c r="E74" s="378"/>
      <c r="F74" s="46"/>
      <c r="G74" s="46"/>
      <c r="H74" s="53"/>
      <c r="I74" s="269"/>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row>
    <row r="75" spans="1:39" s="32" customFormat="1" x14ac:dyDescent="0.2">
      <c r="A75" s="264" t="str">
        <f>IF('Netzentgelte i.e.S. (Ist)'!A50="","",'Netzentgelte i.e.S. (Ist)'!A50)</f>
        <v>Zeile einfügbar (allerdings sind in diesem Fall die Formeln zu Berechnung der Erlöse aus Arbeit unter Ziffer 1.5. anzupassen)</v>
      </c>
      <c r="B75" s="381">
        <f>IF('Netzentgelte i.e.S. (Ist)'!C50="","",'Netzentgelte i.e.S. (Ist)'!C50)</f>
        <v>999999999999</v>
      </c>
      <c r="C75" s="381" t="str">
        <f>IF('Netzentgelte i.e.S. (Ist)'!D50="","",'Netzentgelte i.e.S. (Ist)'!D50)</f>
        <v/>
      </c>
      <c r="D75" s="49"/>
      <c r="E75" s="378"/>
      <c r="F75" s="46"/>
      <c r="G75" s="46"/>
      <c r="H75" s="53"/>
      <c r="I75" s="269"/>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row>
    <row r="76" spans="1:39" s="32" customFormat="1" x14ac:dyDescent="0.2">
      <c r="A76" s="9"/>
      <c r="B76" s="9"/>
      <c r="C76" s="9"/>
      <c r="D76" s="9"/>
      <c r="E76" s="9"/>
      <c r="F76" s="9"/>
      <c r="G76" s="9"/>
      <c r="H76" s="9"/>
      <c r="I76" s="269"/>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row>
    <row r="77" spans="1:39" s="32" customFormat="1" ht="15.75" x14ac:dyDescent="0.25">
      <c r="A77" s="611" t="s">
        <v>56</v>
      </c>
      <c r="B77" s="34" t="s">
        <v>62</v>
      </c>
      <c r="C77" s="54" t="s">
        <v>62</v>
      </c>
      <c r="D77" s="249" t="s">
        <v>14</v>
      </c>
      <c r="E77" s="36" t="s">
        <v>61</v>
      </c>
      <c r="F77" s="37"/>
      <c r="G77" s="37"/>
      <c r="H77" s="36" t="s">
        <v>63</v>
      </c>
      <c r="I77" s="269"/>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row>
    <row r="78" spans="1:39" s="32" customFormat="1" ht="15.75" x14ac:dyDescent="0.2">
      <c r="A78" s="612"/>
      <c r="B78" s="248" t="s">
        <v>15</v>
      </c>
      <c r="C78" s="55" t="s">
        <v>16</v>
      </c>
      <c r="D78" s="250"/>
      <c r="E78" s="40" t="s">
        <v>64</v>
      </c>
      <c r="F78" s="35"/>
      <c r="G78" s="35"/>
      <c r="H78" s="40" t="s">
        <v>64</v>
      </c>
      <c r="I78" s="269"/>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row>
    <row r="79" spans="1:39" s="32" customFormat="1" ht="15.75" x14ac:dyDescent="0.2">
      <c r="A79" s="41" t="s">
        <v>32</v>
      </c>
      <c r="B79" s="42" t="s">
        <v>21</v>
      </c>
      <c r="C79" s="41" t="s">
        <v>21</v>
      </c>
      <c r="D79" s="43" t="s">
        <v>35</v>
      </c>
      <c r="E79" s="42" t="s">
        <v>21</v>
      </c>
      <c r="F79" s="39"/>
      <c r="G79" s="39"/>
      <c r="H79" s="42" t="s">
        <v>23</v>
      </c>
      <c r="I79" s="269"/>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row>
    <row r="80" spans="1:39" s="32" customFormat="1" x14ac:dyDescent="0.2">
      <c r="A80" s="263" t="str">
        <f>IF('Netzentgelte i.e.S. (Ist)'!A59="","",'Netzentgelte i.e.S. (Ist)'!A59)</f>
        <v/>
      </c>
      <c r="B80" s="382">
        <f>IF('Netzentgelte i.e.S. (Ist)'!C59="","",'Netzentgelte i.e.S. (Ist)'!C59)</f>
        <v>999999999999</v>
      </c>
      <c r="C80" s="381" t="str">
        <f>IF('Netzentgelte i.e.S. (Ist)'!D59="","",'Netzentgelte i.e.S. (Ist)'!D59)</f>
        <v/>
      </c>
      <c r="D80" s="49"/>
      <c r="E80" s="378"/>
      <c r="F80" s="46"/>
      <c r="G80" s="46"/>
      <c r="H80" s="49"/>
      <c r="I80" s="269"/>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row>
    <row r="81" spans="1:39" s="32" customFormat="1" x14ac:dyDescent="0.2">
      <c r="A81" s="263" t="str">
        <f>IF('Netzentgelte i.e.S. (Ist)'!A60="","",'Netzentgelte i.e.S. (Ist)'!A60)</f>
        <v/>
      </c>
      <c r="B81" s="382">
        <f>IF('Netzentgelte i.e.S. (Ist)'!C60="","",'Netzentgelte i.e.S. (Ist)'!C60)</f>
        <v>999999999999</v>
      </c>
      <c r="C81" s="381" t="str">
        <f>IF('Netzentgelte i.e.S. (Ist)'!D60="","",'Netzentgelte i.e.S. (Ist)'!D60)</f>
        <v/>
      </c>
      <c r="D81" s="49"/>
      <c r="E81" s="378"/>
      <c r="F81" s="46"/>
      <c r="G81" s="46"/>
      <c r="H81" s="49"/>
      <c r="I81" s="269"/>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row>
    <row r="82" spans="1:39" s="32" customFormat="1" x14ac:dyDescent="0.2">
      <c r="A82" s="263" t="str">
        <f>IF('Netzentgelte i.e.S. (Ist)'!A61="","",'Netzentgelte i.e.S. (Ist)'!A61)</f>
        <v/>
      </c>
      <c r="B82" s="382">
        <f>IF('Netzentgelte i.e.S. (Ist)'!C61="","",'Netzentgelte i.e.S. (Ist)'!C61)</f>
        <v>999999999999</v>
      </c>
      <c r="C82" s="381" t="str">
        <f>IF('Netzentgelte i.e.S. (Ist)'!D61="","",'Netzentgelte i.e.S. (Ist)'!D61)</f>
        <v/>
      </c>
      <c r="D82" s="49"/>
      <c r="E82" s="378"/>
      <c r="F82" s="46"/>
      <c r="G82" s="46"/>
      <c r="H82" s="49"/>
      <c r="I82" s="269"/>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row>
    <row r="83" spans="1:39" s="32" customFormat="1" x14ac:dyDescent="0.2">
      <c r="A83" s="263" t="str">
        <f>IF('Netzentgelte i.e.S. (Ist)'!A62="","",'Netzentgelte i.e.S. (Ist)'!A62)</f>
        <v/>
      </c>
      <c r="B83" s="382">
        <f>IF('Netzentgelte i.e.S. (Ist)'!C62="","",'Netzentgelte i.e.S. (Ist)'!C62)</f>
        <v>999999999999</v>
      </c>
      <c r="C83" s="381" t="str">
        <f>IF('Netzentgelte i.e.S. (Ist)'!D62="","",'Netzentgelte i.e.S. (Ist)'!D62)</f>
        <v/>
      </c>
      <c r="D83" s="49"/>
      <c r="E83" s="378"/>
      <c r="F83" s="46"/>
      <c r="G83" s="46"/>
      <c r="H83" s="49"/>
      <c r="I83" s="269"/>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row>
    <row r="84" spans="1:39" s="32" customFormat="1" x14ac:dyDescent="0.2">
      <c r="A84" s="263" t="str">
        <f>IF('Netzentgelte i.e.S. (Ist)'!A63="","",'Netzentgelte i.e.S. (Ist)'!A63)</f>
        <v/>
      </c>
      <c r="B84" s="382">
        <f>IF('Netzentgelte i.e.S. (Ist)'!C63="","",'Netzentgelte i.e.S. (Ist)'!C63)</f>
        <v>999999999999</v>
      </c>
      <c r="C84" s="381" t="str">
        <f>IF('Netzentgelte i.e.S. (Ist)'!D63="","",'Netzentgelte i.e.S. (Ist)'!D63)</f>
        <v/>
      </c>
      <c r="D84" s="49"/>
      <c r="E84" s="378"/>
      <c r="F84" s="46"/>
      <c r="G84" s="46"/>
      <c r="H84" s="49"/>
      <c r="I84" s="269"/>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row>
    <row r="85" spans="1:39" s="32" customFormat="1" x14ac:dyDescent="0.2">
      <c r="A85" s="263" t="str">
        <f>IF('Netzentgelte i.e.S. (Ist)'!A64="","",'Netzentgelte i.e.S. (Ist)'!A64)</f>
        <v/>
      </c>
      <c r="B85" s="382">
        <f>IF('Netzentgelte i.e.S. (Ist)'!C64="","",'Netzentgelte i.e.S. (Ist)'!C64)</f>
        <v>999999999999</v>
      </c>
      <c r="C85" s="381" t="str">
        <f>IF('Netzentgelte i.e.S. (Ist)'!D64="","",'Netzentgelte i.e.S. (Ist)'!D64)</f>
        <v/>
      </c>
      <c r="D85" s="49"/>
      <c r="E85" s="378"/>
      <c r="F85" s="46"/>
      <c r="G85" s="46"/>
      <c r="H85" s="49"/>
      <c r="I85" s="269"/>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row>
    <row r="86" spans="1:39" s="32" customFormat="1" x14ac:dyDescent="0.2">
      <c r="A86" s="263" t="str">
        <f>IF('Netzentgelte i.e.S. (Ist)'!A65="","",'Netzentgelte i.e.S. (Ist)'!A65)</f>
        <v/>
      </c>
      <c r="B86" s="382">
        <f>IF('Netzentgelte i.e.S. (Ist)'!C65="","",'Netzentgelte i.e.S. (Ist)'!C65)</f>
        <v>999999999999</v>
      </c>
      <c r="C86" s="381" t="str">
        <f>IF('Netzentgelte i.e.S. (Ist)'!D65="","",'Netzentgelte i.e.S. (Ist)'!D65)</f>
        <v/>
      </c>
      <c r="D86" s="49"/>
      <c r="E86" s="378"/>
      <c r="F86" s="46"/>
      <c r="G86" s="46"/>
      <c r="H86" s="49"/>
      <c r="I86" s="269"/>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row>
    <row r="87" spans="1:39" s="32" customFormat="1" x14ac:dyDescent="0.2">
      <c r="A87" s="263" t="str">
        <f>IF('Netzentgelte i.e.S. (Ist)'!A66="","",'Netzentgelte i.e.S. (Ist)'!A66)</f>
        <v/>
      </c>
      <c r="B87" s="382">
        <f>IF('Netzentgelte i.e.S. (Ist)'!C66="","",'Netzentgelte i.e.S. (Ist)'!C66)</f>
        <v>999999999999</v>
      </c>
      <c r="C87" s="381" t="str">
        <f>IF('Netzentgelte i.e.S. (Ist)'!D66="","",'Netzentgelte i.e.S. (Ist)'!D66)</f>
        <v/>
      </c>
      <c r="D87" s="49"/>
      <c r="E87" s="378"/>
      <c r="F87" s="46"/>
      <c r="G87" s="46"/>
      <c r="H87" s="49"/>
      <c r="I87" s="269"/>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row>
    <row r="88" spans="1:39" s="32" customFormat="1" x14ac:dyDescent="0.2">
      <c r="A88" s="263" t="str">
        <f>IF('Netzentgelte i.e.S. (Ist)'!A67="","",'Netzentgelte i.e.S. (Ist)'!A67)</f>
        <v/>
      </c>
      <c r="B88" s="382">
        <f>IF('Netzentgelte i.e.S. (Ist)'!C67="","",'Netzentgelte i.e.S. (Ist)'!C67)</f>
        <v>999999999999</v>
      </c>
      <c r="C88" s="381" t="str">
        <f>IF('Netzentgelte i.e.S. (Ist)'!D67="","",'Netzentgelte i.e.S. (Ist)'!D67)</f>
        <v/>
      </c>
      <c r="D88" s="49"/>
      <c r="E88" s="378"/>
      <c r="F88" s="46"/>
      <c r="G88" s="46"/>
      <c r="H88" s="49"/>
      <c r="I88" s="269"/>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row>
    <row r="89" spans="1:39" s="32" customFormat="1" x14ac:dyDescent="0.2">
      <c r="A89" s="263" t="str">
        <f>IF('Netzentgelte i.e.S. (Ist)'!A68="","",'Netzentgelte i.e.S. (Ist)'!A68)</f>
        <v/>
      </c>
      <c r="B89" s="382">
        <f>IF('Netzentgelte i.e.S. (Ist)'!C68="","",'Netzentgelte i.e.S. (Ist)'!C68)</f>
        <v>999999999999</v>
      </c>
      <c r="C89" s="381" t="str">
        <f>IF('Netzentgelte i.e.S. (Ist)'!D68="","",'Netzentgelte i.e.S. (Ist)'!D68)</f>
        <v/>
      </c>
      <c r="D89" s="49"/>
      <c r="E89" s="378"/>
      <c r="F89" s="46"/>
      <c r="G89" s="46"/>
      <c r="H89" s="49"/>
      <c r="I89" s="269"/>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row>
    <row r="90" spans="1:39" s="32" customFormat="1" x14ac:dyDescent="0.2">
      <c r="A90" s="263" t="str">
        <f>IF('Netzentgelte i.e.S. (Ist)'!A69="","",'Netzentgelte i.e.S. (Ist)'!A69)</f>
        <v/>
      </c>
      <c r="B90" s="382">
        <f>IF('Netzentgelte i.e.S. (Ist)'!C69="","",'Netzentgelte i.e.S. (Ist)'!C69)</f>
        <v>999999999999</v>
      </c>
      <c r="C90" s="381" t="str">
        <f>IF('Netzentgelte i.e.S. (Ist)'!D69="","",'Netzentgelte i.e.S. (Ist)'!D69)</f>
        <v/>
      </c>
      <c r="D90" s="49"/>
      <c r="E90" s="378"/>
      <c r="F90" s="46"/>
      <c r="G90" s="46"/>
      <c r="H90" s="49"/>
      <c r="I90" s="269"/>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row>
    <row r="91" spans="1:39" s="32" customFormat="1" x14ac:dyDescent="0.2">
      <c r="A91" s="263" t="str">
        <f>IF('Netzentgelte i.e.S. (Ist)'!A70="","",'Netzentgelte i.e.S. (Ist)'!A70)</f>
        <v/>
      </c>
      <c r="B91" s="382">
        <f>IF('Netzentgelte i.e.S. (Ist)'!C70="","",'Netzentgelte i.e.S. (Ist)'!C70)</f>
        <v>999999999999</v>
      </c>
      <c r="C91" s="381" t="str">
        <f>IF('Netzentgelte i.e.S. (Ist)'!D70="","",'Netzentgelte i.e.S. (Ist)'!D70)</f>
        <v/>
      </c>
      <c r="D91" s="49"/>
      <c r="E91" s="378"/>
      <c r="F91" s="46"/>
      <c r="G91" s="46"/>
      <c r="H91" s="49"/>
      <c r="I91" s="269"/>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row>
    <row r="92" spans="1:39" s="32" customFormat="1" x14ac:dyDescent="0.2">
      <c r="A92" s="263" t="str">
        <f>IF('Netzentgelte i.e.S. (Ist)'!A71="","",'Netzentgelte i.e.S. (Ist)'!A71)</f>
        <v/>
      </c>
      <c r="B92" s="382">
        <f>IF('Netzentgelte i.e.S. (Ist)'!C71="","",'Netzentgelte i.e.S. (Ist)'!C71)</f>
        <v>999999999999</v>
      </c>
      <c r="C92" s="381" t="str">
        <f>IF('Netzentgelte i.e.S. (Ist)'!D71="","",'Netzentgelte i.e.S. (Ist)'!D71)</f>
        <v/>
      </c>
      <c r="D92" s="49"/>
      <c r="E92" s="378"/>
      <c r="F92" s="46"/>
      <c r="G92" s="46"/>
      <c r="H92" s="49"/>
      <c r="I92" s="269"/>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row>
    <row r="93" spans="1:39" s="32" customFormat="1" x14ac:dyDescent="0.2">
      <c r="A93" s="263" t="str">
        <f>IF('Netzentgelte i.e.S. (Ist)'!A72="","",'Netzentgelte i.e.S. (Ist)'!A72)</f>
        <v/>
      </c>
      <c r="B93" s="382">
        <f>IF('Netzentgelte i.e.S. (Ist)'!C72="","",'Netzentgelte i.e.S. (Ist)'!C72)</f>
        <v>999999999999</v>
      </c>
      <c r="C93" s="381" t="str">
        <f>IF('Netzentgelte i.e.S. (Ist)'!D72="","",'Netzentgelte i.e.S. (Ist)'!D72)</f>
        <v/>
      </c>
      <c r="D93" s="49"/>
      <c r="E93" s="378"/>
      <c r="F93" s="46"/>
      <c r="G93" s="46"/>
      <c r="H93" s="49"/>
      <c r="I93" s="269"/>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row>
    <row r="94" spans="1:39" s="32" customFormat="1" x14ac:dyDescent="0.2">
      <c r="A94" s="263" t="str">
        <f>IF('Netzentgelte i.e.S. (Ist)'!A73="","",'Netzentgelte i.e.S. (Ist)'!A73)</f>
        <v/>
      </c>
      <c r="B94" s="382">
        <f>IF('Netzentgelte i.e.S. (Ist)'!C73="","",'Netzentgelte i.e.S. (Ist)'!C73)</f>
        <v>999999999999</v>
      </c>
      <c r="C94" s="381" t="str">
        <f>IF('Netzentgelte i.e.S. (Ist)'!D73="","",'Netzentgelte i.e.S. (Ist)'!D73)</f>
        <v/>
      </c>
      <c r="D94" s="49"/>
      <c r="E94" s="378"/>
      <c r="F94" s="46"/>
      <c r="G94" s="46"/>
      <c r="H94" s="49"/>
      <c r="I94" s="269"/>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row>
    <row r="95" spans="1:39" s="32" customFormat="1" x14ac:dyDescent="0.2">
      <c r="A95" s="263" t="str">
        <f>IF('Netzentgelte i.e.S. (Ist)'!A74="","",'Netzentgelte i.e.S. (Ist)'!A74)</f>
        <v/>
      </c>
      <c r="B95" s="382">
        <f>IF('Netzentgelte i.e.S. (Ist)'!C74="","",'Netzentgelte i.e.S. (Ist)'!C74)</f>
        <v>999999999999</v>
      </c>
      <c r="C95" s="381" t="str">
        <f>IF('Netzentgelte i.e.S. (Ist)'!D74="","",'Netzentgelte i.e.S. (Ist)'!D74)</f>
        <v/>
      </c>
      <c r="D95" s="49"/>
      <c r="E95" s="378"/>
      <c r="F95" s="46"/>
      <c r="G95" s="46"/>
      <c r="H95" s="49"/>
      <c r="I95" s="269"/>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row>
    <row r="96" spans="1:39" s="32" customFormat="1" x14ac:dyDescent="0.2">
      <c r="A96" s="263" t="str">
        <f>IF('Netzentgelte i.e.S. (Ist)'!A75="","",'Netzentgelte i.e.S. (Ist)'!A75)</f>
        <v/>
      </c>
      <c r="B96" s="382">
        <f>IF('Netzentgelte i.e.S. (Ist)'!C75="","",'Netzentgelte i.e.S. (Ist)'!C75)</f>
        <v>999999999999</v>
      </c>
      <c r="C96" s="381" t="str">
        <f>IF('Netzentgelte i.e.S. (Ist)'!D75="","",'Netzentgelte i.e.S. (Ist)'!D75)</f>
        <v/>
      </c>
      <c r="D96" s="49"/>
      <c r="E96" s="378"/>
      <c r="F96" s="46"/>
      <c r="G96" s="46"/>
      <c r="H96" s="49"/>
      <c r="I96" s="269"/>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row>
    <row r="97" spans="1:39" s="32" customFormat="1" x14ac:dyDescent="0.2">
      <c r="A97" s="263" t="str">
        <f>IF('Netzentgelte i.e.S. (Ist)'!A76="","",'Netzentgelte i.e.S. (Ist)'!A76)</f>
        <v/>
      </c>
      <c r="B97" s="382">
        <f>IF('Netzentgelte i.e.S. (Ist)'!C76="","",'Netzentgelte i.e.S. (Ist)'!C76)</f>
        <v>999999999999</v>
      </c>
      <c r="C97" s="381" t="str">
        <f>IF('Netzentgelte i.e.S. (Ist)'!D76="","",'Netzentgelte i.e.S. (Ist)'!D76)</f>
        <v/>
      </c>
      <c r="D97" s="49"/>
      <c r="E97" s="378"/>
      <c r="F97" s="46"/>
      <c r="G97" s="46"/>
      <c r="H97" s="49"/>
      <c r="I97" s="269"/>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row>
    <row r="98" spans="1:39" s="32" customFormat="1" x14ac:dyDescent="0.2">
      <c r="A98" s="263" t="str">
        <f>IF('Netzentgelte i.e.S. (Ist)'!A77="","",'Netzentgelte i.e.S. (Ist)'!A77)</f>
        <v/>
      </c>
      <c r="B98" s="382">
        <f>IF('Netzentgelte i.e.S. (Ist)'!C77="","",'Netzentgelte i.e.S. (Ist)'!C77)</f>
        <v>999999999999</v>
      </c>
      <c r="C98" s="381" t="str">
        <f>IF('Netzentgelte i.e.S. (Ist)'!D77="","",'Netzentgelte i.e.S. (Ist)'!D77)</f>
        <v/>
      </c>
      <c r="D98" s="49"/>
      <c r="E98" s="378"/>
      <c r="F98" s="46"/>
      <c r="G98" s="46"/>
      <c r="H98" s="49"/>
      <c r="I98" s="269"/>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row>
    <row r="99" spans="1:39" s="32" customFormat="1" x14ac:dyDescent="0.2">
      <c r="A99" s="264" t="str">
        <f>IF('Netzentgelte i.e.S. (Ist)'!A78="","",'Netzentgelte i.e.S. (Ist)'!A78)</f>
        <v>Zeile einfügbar (allerdings sind in diesem Fall die Formeln zu Berechnung der Erlöse aus Leistung unter Ziffer 1.5. anzupassen)</v>
      </c>
      <c r="B99" s="382">
        <f>IF('Netzentgelte i.e.S. (Ist)'!C78="","",'Netzentgelte i.e.S. (Ist)'!C78)</f>
        <v>999999999999</v>
      </c>
      <c r="C99" s="381" t="str">
        <f>IF('Netzentgelte i.e.S. (Ist)'!D78="","",'Netzentgelte i.e.S. (Ist)'!D78)</f>
        <v/>
      </c>
      <c r="D99" s="49"/>
      <c r="E99" s="378"/>
      <c r="F99" s="46"/>
      <c r="G99" s="46"/>
      <c r="H99" s="49"/>
      <c r="I99" s="269"/>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row>
    <row r="100" spans="1:39" s="32" customFormat="1" ht="15.75" x14ac:dyDescent="0.2">
      <c r="A100" s="10"/>
      <c r="B100" s="30"/>
      <c r="C100" s="30"/>
      <c r="D100" s="30"/>
      <c r="E100" s="30"/>
      <c r="F100" s="30"/>
      <c r="G100" s="30"/>
      <c r="H100" s="33"/>
      <c r="I100" s="269"/>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row>
    <row r="101" spans="1:39" s="65" customFormat="1" ht="15.75" x14ac:dyDescent="0.25">
      <c r="A101" s="62" t="s">
        <v>67</v>
      </c>
      <c r="B101" s="63" t="s">
        <v>67</v>
      </c>
      <c r="C101" s="63" t="s">
        <v>68</v>
      </c>
      <c r="D101" s="63" t="s">
        <v>68</v>
      </c>
      <c r="E101" s="36" t="s">
        <v>69</v>
      </c>
      <c r="F101" s="37"/>
      <c r="G101" s="37"/>
      <c r="H101" s="36" t="s">
        <v>69</v>
      </c>
      <c r="I101" s="270"/>
    </row>
    <row r="102" spans="1:39" s="65" customFormat="1" ht="15.75" x14ac:dyDescent="0.25">
      <c r="A102" s="66"/>
      <c r="B102" s="67" t="s">
        <v>70</v>
      </c>
      <c r="C102" s="67"/>
      <c r="D102" s="67" t="s">
        <v>70</v>
      </c>
      <c r="E102" s="67" t="s">
        <v>71</v>
      </c>
      <c r="F102" s="64"/>
      <c r="G102" s="64"/>
      <c r="H102" s="67" t="s">
        <v>72</v>
      </c>
      <c r="I102" s="270"/>
    </row>
    <row r="103" spans="1:39" s="65" customFormat="1" ht="15.75" x14ac:dyDescent="0.25">
      <c r="A103" s="68" t="s">
        <v>17</v>
      </c>
      <c r="B103" s="69" t="s">
        <v>73</v>
      </c>
      <c r="C103" s="69"/>
      <c r="D103" s="69" t="s">
        <v>73</v>
      </c>
      <c r="E103" s="69" t="s">
        <v>18</v>
      </c>
      <c r="F103" s="64"/>
      <c r="G103" s="64"/>
      <c r="H103" s="69" t="s">
        <v>18</v>
      </c>
      <c r="I103" s="270"/>
    </row>
    <row r="104" spans="1:39" s="31" customFormat="1" x14ac:dyDescent="0.2">
      <c r="A104" s="265">
        <f>'Netzentgelte i.e.S. (Ist)'!A87</f>
        <v>0</v>
      </c>
      <c r="B104" s="266" t="str">
        <f>'Netzentgelte i.e.S. (Ist)'!B87</f>
        <v>bitte wählen</v>
      </c>
      <c r="C104" s="267">
        <f>'Netzentgelte i.e.S. (Ist)'!D87</f>
        <v>0</v>
      </c>
      <c r="D104" s="266" t="str">
        <f>'Netzentgelte i.e.S. (Ist)'!E87</f>
        <v>bitte wählen</v>
      </c>
      <c r="E104" s="48"/>
      <c r="F104" s="74"/>
      <c r="G104" s="74"/>
      <c r="H104" s="44"/>
      <c r="I104" s="269"/>
    </row>
    <row r="105" spans="1:39" s="65" customFormat="1" ht="15.75" x14ac:dyDescent="0.25">
      <c r="A105" s="63" t="s">
        <v>74</v>
      </c>
      <c r="B105" s="63" t="s">
        <v>74</v>
      </c>
      <c r="C105" s="63" t="s">
        <v>75</v>
      </c>
      <c r="D105" s="63" t="s">
        <v>75</v>
      </c>
      <c r="E105" s="75" t="s">
        <v>76</v>
      </c>
      <c r="F105" s="37"/>
      <c r="G105" s="37"/>
      <c r="H105" s="75" t="s">
        <v>77</v>
      </c>
    </row>
    <row r="106" spans="1:39" s="65" customFormat="1" ht="15.75" x14ac:dyDescent="0.25">
      <c r="A106" s="67"/>
      <c r="B106" s="67" t="s">
        <v>70</v>
      </c>
      <c r="C106" s="67"/>
      <c r="D106" s="67" t="s">
        <v>70</v>
      </c>
      <c r="E106" s="67" t="s">
        <v>71</v>
      </c>
      <c r="F106" s="64"/>
      <c r="G106" s="64"/>
      <c r="H106" s="67" t="s">
        <v>72</v>
      </c>
    </row>
    <row r="107" spans="1:39" s="65" customFormat="1" ht="15.75" x14ac:dyDescent="0.25">
      <c r="A107" s="69" t="s">
        <v>21</v>
      </c>
      <c r="B107" s="69" t="s">
        <v>73</v>
      </c>
      <c r="C107" s="69"/>
      <c r="D107" s="69" t="s">
        <v>73</v>
      </c>
      <c r="E107" s="69" t="s">
        <v>23</v>
      </c>
      <c r="F107" s="64"/>
      <c r="G107" s="64"/>
      <c r="H107" s="69" t="s">
        <v>23</v>
      </c>
    </row>
    <row r="108" spans="1:39" s="31" customFormat="1" x14ac:dyDescent="0.2">
      <c r="A108" s="268">
        <f>'Netzentgelte i.e.S. (Ist)'!A91</f>
        <v>0</v>
      </c>
      <c r="B108" s="266" t="str">
        <f>'Netzentgelte i.e.S. (Ist)'!B91</f>
        <v>bitte wählen</v>
      </c>
      <c r="C108" s="267">
        <f>'Netzentgelte i.e.S. (Ist)'!D91</f>
        <v>0</v>
      </c>
      <c r="D108" s="266" t="str">
        <f>'Netzentgelte i.e.S. (Ist)'!E91</f>
        <v>bitte wählen</v>
      </c>
      <c r="E108" s="48"/>
      <c r="F108" s="74"/>
      <c r="G108" s="74"/>
      <c r="H108" s="48"/>
    </row>
    <row r="109" spans="1:39" ht="15.75" x14ac:dyDescent="0.25">
      <c r="A109" s="165"/>
      <c r="B109" s="121"/>
      <c r="C109" s="166"/>
      <c r="D109" s="121"/>
      <c r="E109" s="156"/>
      <c r="F109" s="156"/>
      <c r="G109" s="156"/>
      <c r="H109" s="156"/>
      <c r="I109" s="156"/>
      <c r="J109" s="167"/>
      <c r="K109" s="150"/>
    </row>
    <row r="110" spans="1:39" s="32" customFormat="1" ht="15" customHeight="1" x14ac:dyDescent="0.2">
      <c r="A110" s="611" t="s">
        <v>56</v>
      </c>
      <c r="B110" s="611" t="s">
        <v>80</v>
      </c>
      <c r="C110" s="609" t="s">
        <v>13</v>
      </c>
      <c r="D110" s="609" t="s">
        <v>20</v>
      </c>
      <c r="E110" s="609" t="s">
        <v>29</v>
      </c>
      <c r="F110" s="609" t="s">
        <v>81</v>
      </c>
      <c r="G110" s="609" t="s">
        <v>82</v>
      </c>
      <c r="H110" s="609" t="s">
        <v>30</v>
      </c>
      <c r="I110" s="609" t="s">
        <v>83</v>
      </c>
      <c r="J110" s="609" t="s">
        <v>84</v>
      </c>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row>
    <row r="111" spans="1:39" s="32" customFormat="1" ht="15" customHeight="1" x14ac:dyDescent="0.2">
      <c r="A111" s="612"/>
      <c r="B111" s="612"/>
      <c r="C111" s="610"/>
      <c r="D111" s="610"/>
      <c r="E111" s="610"/>
      <c r="F111" s="610"/>
      <c r="G111" s="610"/>
      <c r="H111" s="610"/>
      <c r="I111" s="610"/>
      <c r="J111" s="610"/>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row>
    <row r="112" spans="1:39" s="32" customFormat="1" ht="15.75" x14ac:dyDescent="0.2">
      <c r="A112" s="41" t="s">
        <v>32</v>
      </c>
      <c r="B112" s="42" t="s">
        <v>32</v>
      </c>
      <c r="C112" s="248" t="s">
        <v>17</v>
      </c>
      <c r="D112" s="248" t="s">
        <v>21</v>
      </c>
      <c r="E112" s="42" t="s">
        <v>22</v>
      </c>
      <c r="F112" s="42" t="s">
        <v>22</v>
      </c>
      <c r="G112" s="42" t="s">
        <v>22</v>
      </c>
      <c r="H112" s="42" t="s">
        <v>22</v>
      </c>
      <c r="I112" s="42" t="s">
        <v>22</v>
      </c>
      <c r="J112" s="42" t="s">
        <v>22</v>
      </c>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row>
    <row r="113" spans="1:38" s="32" customFormat="1" x14ac:dyDescent="0.2">
      <c r="A113" s="235"/>
      <c r="B113" s="235"/>
      <c r="C113" s="322"/>
      <c r="D113" s="322"/>
      <c r="E113" s="308">
        <f>IF('Allgemeines+Zusammenfassung'!$B$13="Ja",F113,G113)</f>
        <v>0</v>
      </c>
      <c r="F113" s="308">
        <f>IF(C113=0,0,C113*($E$104+($H$104/(1+(C113/$A$104)^$C$104)))/100)</f>
        <v>0</v>
      </c>
      <c r="G113" s="308">
        <f>IF(C113&gt;=$B$75,(C113-$E$75)*$H$75/100+$D$75,IF(C113&gt;=$B$74,(C113-$E$74)*$H$74/100+$D$74,IF(C113&gt;=$B$73,(C113-$E$73)*$H$73/100+$D$73,IF(C113&gt;=$B$73,(C113-$E$73)*$H$73/100+$D$73,IF(C113&gt;=$B$72,(C113-$E$72)*$H$72/100+$D$72,IF(C113&gt;=$B$71,(C113-$E$71)*$H$71/100+$D$71,IF(C113&gt;=$B$70,(C113-$E$70)*$H$70/100+$D$70,IF(C113&gt;=$B$69,(C113-$E$69)*$H$69/100+$D$69,IF(C113&gt;=$B$68,(C113-$E$68)*$H$68/100+$D$68,IF(C113&gt;=$B$67,(C113-$E$67)*$H$67/100+$D$67,IF(C113&gt;=$B$66,(C113-$E$66)*$H$66/100+$D$66,IF(C113&gt;=$B$65,(C113-$E$65)*$H$65/100+$D$65,IF(C113&gt;=$B$64,(C113-$E$64)*$H$64/100+$D$64,IF(C113&gt;=$B$63,(C113-$E$62)*$H$62/100+$D$62,IF(C113&gt;=$B$61,(C113-$E$61)*$H$61/100+$D$61,IF(C113&gt;=$B$60,(C113-$E$60)*$H$60/100+$D$60,IF(C113&gt;=$B$59,(C113-$E$59)*$H$59/100+$D$59,IF(C113&gt;=$B$58,(C113-$E$58)*$H$58/100+$D$58,IF(C113&gt;=$B$57,(C113-$E$57)*$H$57/100+$D$57,IF(C113&gt;=$B$56,(C113-$E$56)*$H$56/100+$D$56,0))))))))))))))))))))</f>
        <v>0</v>
      </c>
      <c r="H113" s="308">
        <f>IF('Allgemeines+Zusammenfassung'!$B$13="Ja",I113,J113)</f>
        <v>0</v>
      </c>
      <c r="I113" s="308">
        <f>IF(D113=0,0,D113*($E$108+($H$108/(1+(D113/$A$108)^$C$108))))</f>
        <v>0</v>
      </c>
      <c r="J113" s="308">
        <f>IF(D113&gt;=$B$99,(D113-$E$99)*$H$99+$D$99,IF(D113&gt;=$B$98,(D113-$E$98)*$H$98+$D$98,IF(D113&gt;=$B$97,(D113-$E$97)*$H$97+$D$97,IF(D113&gt;=$B$96,(D113-$E$96)*$H$96+$D$96,IF(D113&gt;=$B$95,(D113-$E$95)*$H$95+$D$95,IF(D113&gt;=$B$94,(D113-$E$94)*$H$94+$D$94,IF(D113&gt;=$B$93,(D113-$E$93)*$H$93+$D$93,IF(D113&gt;=$B$92,(D113-$E$92)*$H$92+$D$92,IF(D113&gt;=$B$91,(D113-$E$91)*$H$91+$D$91,IF(D113&gt;=$B$90,(D113-$E$90)*$H$90+$D$90,IF(D113&gt;=$B$89,(D113-$E$89)*$H$89+$D$89,IF(D113&gt;=$B$88,(D113-$E$88)*$H$88+$D$88,IF(D113&gt;=$B$87,(D113-$E$87)*$H$87+$D$87,IF(D113&gt;=$B$86,(D113-$E$86)*$H$86+$D$86,IF(D113&gt;=$B$85,(D113-$E$85)*$H$85+$D$85,IF(D113&gt;=$B$84,(D113-$E$84)*$H$84+$D$84,IF(D113&gt;=$B$83,(D113-$E$83)*$H$83+$D$83,IF(D113&gt;=$B$82,(D113-$E$82)*$H$82+$D$82,IF(D113&gt;=$B$81,(D113-$E$81)*$H$81+$D$81,IF(D113&gt;=$B$80,(D113-$E$80)*$H$80+$D$80,0))))))))))))))))))))</f>
        <v>0</v>
      </c>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row>
    <row r="114" spans="1:38" s="32" customFormat="1" x14ac:dyDescent="0.2">
      <c r="A114" s="236"/>
      <c r="B114" s="236"/>
      <c r="C114" s="322"/>
      <c r="D114" s="374"/>
      <c r="E114" s="308">
        <f>IF('Allgemeines+Zusammenfassung'!$B$13="Ja",F114,G114)</f>
        <v>0</v>
      </c>
      <c r="F114" s="308">
        <f t="shared" ref="F114:F132" si="3">IF(C114=0,0,C114*($E$104+($H$104/(1+(C114/$A$104)^$C$104)))/100)</f>
        <v>0</v>
      </c>
      <c r="G114" s="308">
        <f t="shared" ref="G114:G132" si="4">IF(C114&gt;=$B$75,(C114-$E$75)*$H$75/100+$D$75,IF(C114&gt;=$B$74,(C114-$E$74)*$H$74/100+$D$74,IF(C114&gt;=$B$73,(C114-$E$73)*$H$73/100+$D$73,IF(C114&gt;=$B$73,(C114-$E$73)*$H$73/100+$D$73,IF(C114&gt;=$B$72,(C114-$E$72)*$H$72/100+$D$72,IF(C114&gt;=$B$71,(C114-$E$71)*$H$71/100+$D$71,IF(C114&gt;=$B$70,(C114-$E$70)*$H$70/100+$D$70,IF(C114&gt;=$B$69,(C114-$E$69)*$H$69/100+$D$69,IF(C114&gt;=$B$68,(C114-$E$68)*$H$68/100+$D$68,IF(C114&gt;=$B$67,(C114-$E$67)*$H$67/100+$D$67,IF(C114&gt;=$B$66,(C114-$E$66)*$H$66/100+$D$66,IF(C114&gt;=$B$65,(C114-$E$65)*$H$65/100+$D$65,IF(C114&gt;=$B$64,(C114-$E$64)*$H$64/100+$D$64,IF(C114&gt;=$B$63,(C114-$E$62)*$H$62/100+$D$62,IF(C114&gt;=$B$61,(C114-$E$61)*$H$61/100+$D$61,IF(C114&gt;=$B$60,(C114-$E$60)*$H$60/100+$D$60,IF(C114&gt;=$B$59,(C114-$E$59)*$H$59/100+$D$59,IF(C114&gt;=$B$58,(C114-$E$58)*$H$58/100+$D$58,IF(C114&gt;=$B$57,(C114-$E$57)*$H$57/100+$D$57,IF(C114&gt;=$B$56,(C114-$E$56)*$H$56/100+$D$56,0))))))))))))))))))))</f>
        <v>0</v>
      </c>
      <c r="H114" s="308">
        <f>IF('Allgemeines+Zusammenfassung'!$B$13="Ja",I114,J114)</f>
        <v>0</v>
      </c>
      <c r="I114" s="308">
        <f t="shared" ref="I114:I132" si="5">IF(D114=0,0,D114*($E$108+($H$108/(1+(D114/$A$108)^$C$108))))</f>
        <v>0</v>
      </c>
      <c r="J114" s="308">
        <f t="shared" ref="J114:J132" si="6">IF(D114&gt;=$B$99,(D114-$E$99)*$H$99+$D$99,IF(D114&gt;=$B$98,(D114-$E$98)*$H$98+$D$98,IF(D114&gt;=$B$97,(D114-$E$97)*$H$97+$D$97,IF(D114&gt;=$B$96,(D114-$E$96)*$H$96+$D$96,IF(D114&gt;=$B$95,(D114-$E$95)*$H$95+$D$95,IF(D114&gt;=$B$94,(D114-$E$94)*$H$94+$D$94,IF(D114&gt;=$B$93,(D114-$E$93)*$H$93+$D$93,IF(D114&gt;=$B$92,(D114-$E$92)*$H$92+$D$92,IF(D114&gt;=$B$91,(D114-$E$91)*$H$91+$D$91,IF(D114&gt;=$B$90,(D114-$E$90)*$H$90+$D$90,IF(D114&gt;=$B$89,(D114-$E$89)*$H$89+$D$89,IF(D114&gt;=$B$88,(D114-$E$88)*$H$88+$D$88,IF(D114&gt;=$B$87,(D114-$E$87)*$H$87+$D$87,IF(D114&gt;=$B$86,(D114-$E$86)*$H$86+$D$86,IF(D114&gt;=$B$85,(D114-$E$85)*$H$85+$D$85,IF(D114&gt;=$B$84,(D114-$E$84)*$H$84+$D$84,IF(D114&gt;=$B$83,(D114-$E$83)*$H$83+$D$83,IF(D114&gt;=$B$82,(D114-$E$82)*$H$82+$D$82,IF(D114&gt;=$B$81,(D114-$E$81)*$H$81+$D$81,IF(D114&gt;=$B$80,(D114-$E$80)*$H$80+$D$80,0))))))))))))))))))))</f>
        <v>0</v>
      </c>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row>
    <row r="115" spans="1:38" s="32" customFormat="1" x14ac:dyDescent="0.2">
      <c r="A115" s="236"/>
      <c r="B115" s="236"/>
      <c r="C115" s="322"/>
      <c r="D115" s="322"/>
      <c r="E115" s="308">
        <f>IF('Allgemeines+Zusammenfassung'!$B$13="Ja",F115,G115)</f>
        <v>0</v>
      </c>
      <c r="F115" s="308">
        <f t="shared" si="3"/>
        <v>0</v>
      </c>
      <c r="G115" s="308">
        <f t="shared" si="4"/>
        <v>0</v>
      </c>
      <c r="H115" s="308">
        <f>IF('Allgemeines+Zusammenfassung'!$B$13="Ja",I115,J115)</f>
        <v>0</v>
      </c>
      <c r="I115" s="308">
        <f t="shared" si="5"/>
        <v>0</v>
      </c>
      <c r="J115" s="308">
        <f t="shared" si="6"/>
        <v>0</v>
      </c>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row>
    <row r="116" spans="1:38" s="32" customFormat="1" x14ac:dyDescent="0.2">
      <c r="A116" s="236"/>
      <c r="B116" s="236"/>
      <c r="C116" s="322"/>
      <c r="D116" s="322"/>
      <c r="E116" s="308">
        <f>IF('Allgemeines+Zusammenfassung'!$B$13="Ja",F116,G116)</f>
        <v>0</v>
      </c>
      <c r="F116" s="308">
        <f t="shared" si="3"/>
        <v>0</v>
      </c>
      <c r="G116" s="308">
        <f t="shared" si="4"/>
        <v>0</v>
      </c>
      <c r="H116" s="308">
        <f>IF('Allgemeines+Zusammenfassung'!$B$13="Ja",I116,J116)</f>
        <v>0</v>
      </c>
      <c r="I116" s="308">
        <f t="shared" si="5"/>
        <v>0</v>
      </c>
      <c r="J116" s="308">
        <f t="shared" si="6"/>
        <v>0</v>
      </c>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row>
    <row r="117" spans="1:38" s="32" customFormat="1" x14ac:dyDescent="0.2">
      <c r="A117" s="236"/>
      <c r="B117" s="236"/>
      <c r="C117" s="322"/>
      <c r="D117" s="322"/>
      <c r="E117" s="308">
        <f>IF('Allgemeines+Zusammenfassung'!$B$13="Ja",F117,G117)</f>
        <v>0</v>
      </c>
      <c r="F117" s="308">
        <f t="shared" si="3"/>
        <v>0</v>
      </c>
      <c r="G117" s="308">
        <f t="shared" si="4"/>
        <v>0</v>
      </c>
      <c r="H117" s="308">
        <f>IF('Allgemeines+Zusammenfassung'!$B$13="Ja",I117,J117)</f>
        <v>0</v>
      </c>
      <c r="I117" s="308">
        <f t="shared" si="5"/>
        <v>0</v>
      </c>
      <c r="J117" s="308">
        <f t="shared" si="6"/>
        <v>0</v>
      </c>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row>
    <row r="118" spans="1:38" s="32" customFormat="1" x14ac:dyDescent="0.2">
      <c r="A118" s="236"/>
      <c r="B118" s="236"/>
      <c r="C118" s="322"/>
      <c r="D118" s="322"/>
      <c r="E118" s="308">
        <f>IF('Allgemeines+Zusammenfassung'!$B$13="Ja",F118,G118)</f>
        <v>0</v>
      </c>
      <c r="F118" s="308">
        <f t="shared" si="3"/>
        <v>0</v>
      </c>
      <c r="G118" s="308">
        <f t="shared" si="4"/>
        <v>0</v>
      </c>
      <c r="H118" s="308">
        <f>IF('Allgemeines+Zusammenfassung'!$B$13="Ja",I118,J118)</f>
        <v>0</v>
      </c>
      <c r="I118" s="308">
        <f t="shared" si="5"/>
        <v>0</v>
      </c>
      <c r="J118" s="308">
        <f t="shared" si="6"/>
        <v>0</v>
      </c>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row>
    <row r="119" spans="1:38" s="32" customFormat="1" x14ac:dyDescent="0.2">
      <c r="A119" s="236"/>
      <c r="B119" s="236"/>
      <c r="C119" s="322"/>
      <c r="D119" s="322"/>
      <c r="E119" s="308">
        <f>IF('Allgemeines+Zusammenfassung'!$B$13="Ja",F119,G119)</f>
        <v>0</v>
      </c>
      <c r="F119" s="308">
        <f t="shared" si="3"/>
        <v>0</v>
      </c>
      <c r="G119" s="308">
        <f t="shared" si="4"/>
        <v>0</v>
      </c>
      <c r="H119" s="308">
        <f>IF('Allgemeines+Zusammenfassung'!$B$13="Ja",I119,J119)</f>
        <v>0</v>
      </c>
      <c r="I119" s="308">
        <f t="shared" si="5"/>
        <v>0</v>
      </c>
      <c r="J119" s="308">
        <f t="shared" si="6"/>
        <v>0</v>
      </c>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row>
    <row r="120" spans="1:38" s="32" customFormat="1" x14ac:dyDescent="0.2">
      <c r="A120" s="235"/>
      <c r="B120" s="235"/>
      <c r="C120" s="322"/>
      <c r="D120" s="322"/>
      <c r="E120" s="308">
        <f>IF('Allgemeines+Zusammenfassung'!$B$13="Ja",F120,G120)</f>
        <v>0</v>
      </c>
      <c r="F120" s="308">
        <f t="shared" si="3"/>
        <v>0</v>
      </c>
      <c r="G120" s="308">
        <f t="shared" si="4"/>
        <v>0</v>
      </c>
      <c r="H120" s="308">
        <f>IF('Allgemeines+Zusammenfassung'!$B$13="Ja",I120,J120)</f>
        <v>0</v>
      </c>
      <c r="I120" s="308">
        <f t="shared" si="5"/>
        <v>0</v>
      </c>
      <c r="J120" s="308">
        <f t="shared" si="6"/>
        <v>0</v>
      </c>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row>
    <row r="121" spans="1:38" s="32" customFormat="1" x14ac:dyDescent="0.2">
      <c r="A121" s="236"/>
      <c r="B121" s="236"/>
      <c r="C121" s="322"/>
      <c r="D121" s="374"/>
      <c r="E121" s="308">
        <f>IF('Allgemeines+Zusammenfassung'!$B$13="Ja",F121,G121)</f>
        <v>0</v>
      </c>
      <c r="F121" s="308">
        <f t="shared" si="3"/>
        <v>0</v>
      </c>
      <c r="G121" s="308">
        <f t="shared" si="4"/>
        <v>0</v>
      </c>
      <c r="H121" s="308">
        <f>IF('Allgemeines+Zusammenfassung'!$B$13="Ja",I121,J121)</f>
        <v>0</v>
      </c>
      <c r="I121" s="308">
        <f t="shared" si="5"/>
        <v>0</v>
      </c>
      <c r="J121" s="308">
        <f t="shared" si="6"/>
        <v>0</v>
      </c>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row>
    <row r="122" spans="1:38" s="32" customFormat="1" x14ac:dyDescent="0.2">
      <c r="A122" s="236"/>
      <c r="B122" s="236"/>
      <c r="C122" s="322"/>
      <c r="D122" s="322"/>
      <c r="E122" s="308">
        <f>IF('Allgemeines+Zusammenfassung'!$B$13="Ja",F122,G122)</f>
        <v>0</v>
      </c>
      <c r="F122" s="308">
        <f t="shared" si="3"/>
        <v>0</v>
      </c>
      <c r="G122" s="308">
        <f t="shared" si="4"/>
        <v>0</v>
      </c>
      <c r="H122" s="308">
        <f>IF('Allgemeines+Zusammenfassung'!$B$13="Ja",I122,J122)</f>
        <v>0</v>
      </c>
      <c r="I122" s="308">
        <f t="shared" si="5"/>
        <v>0</v>
      </c>
      <c r="J122" s="308">
        <f t="shared" si="6"/>
        <v>0</v>
      </c>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row>
    <row r="123" spans="1:38" s="32" customFormat="1" x14ac:dyDescent="0.2">
      <c r="A123" s="236"/>
      <c r="B123" s="236"/>
      <c r="C123" s="322"/>
      <c r="D123" s="322"/>
      <c r="E123" s="308">
        <f>IF('Allgemeines+Zusammenfassung'!$B$13="Ja",F123,G123)</f>
        <v>0</v>
      </c>
      <c r="F123" s="308">
        <f t="shared" si="3"/>
        <v>0</v>
      </c>
      <c r="G123" s="308">
        <f t="shared" si="4"/>
        <v>0</v>
      </c>
      <c r="H123" s="308">
        <f>IF('Allgemeines+Zusammenfassung'!$B$13="Ja",I123,J123)</f>
        <v>0</v>
      </c>
      <c r="I123" s="308">
        <f t="shared" si="5"/>
        <v>0</v>
      </c>
      <c r="J123" s="308">
        <f t="shared" si="6"/>
        <v>0</v>
      </c>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row>
    <row r="124" spans="1:38" s="32" customFormat="1" x14ac:dyDescent="0.2">
      <c r="A124" s="236"/>
      <c r="B124" s="236"/>
      <c r="C124" s="322"/>
      <c r="D124" s="322"/>
      <c r="E124" s="308">
        <f>IF('Allgemeines+Zusammenfassung'!$B$13="Ja",F124,G124)</f>
        <v>0</v>
      </c>
      <c r="F124" s="308">
        <f t="shared" si="3"/>
        <v>0</v>
      </c>
      <c r="G124" s="308">
        <f t="shared" si="4"/>
        <v>0</v>
      </c>
      <c r="H124" s="308">
        <f>IF('Allgemeines+Zusammenfassung'!$B$13="Ja",I124,J124)</f>
        <v>0</v>
      </c>
      <c r="I124" s="308">
        <f t="shared" si="5"/>
        <v>0</v>
      </c>
      <c r="J124" s="308">
        <f t="shared" si="6"/>
        <v>0</v>
      </c>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row>
    <row r="125" spans="1:38" s="32" customFormat="1" x14ac:dyDescent="0.2">
      <c r="A125" s="236"/>
      <c r="B125" s="236"/>
      <c r="C125" s="322"/>
      <c r="D125" s="322"/>
      <c r="E125" s="308">
        <f>IF('Allgemeines+Zusammenfassung'!$B$13="Ja",F125,G125)</f>
        <v>0</v>
      </c>
      <c r="F125" s="308">
        <f t="shared" si="3"/>
        <v>0</v>
      </c>
      <c r="G125" s="308">
        <f t="shared" si="4"/>
        <v>0</v>
      </c>
      <c r="H125" s="308">
        <f>IF('Allgemeines+Zusammenfassung'!$B$13="Ja",I125,J125)</f>
        <v>0</v>
      </c>
      <c r="I125" s="308">
        <f t="shared" si="5"/>
        <v>0</v>
      </c>
      <c r="J125" s="308">
        <f t="shared" si="6"/>
        <v>0</v>
      </c>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row>
    <row r="126" spans="1:38" s="32" customFormat="1" x14ac:dyDescent="0.2">
      <c r="A126" s="235"/>
      <c r="B126" s="235"/>
      <c r="C126" s="322"/>
      <c r="D126" s="322"/>
      <c r="E126" s="308">
        <f>IF('Allgemeines+Zusammenfassung'!$B$13="Ja",F126,G126)</f>
        <v>0</v>
      </c>
      <c r="F126" s="308">
        <f t="shared" si="3"/>
        <v>0</v>
      </c>
      <c r="G126" s="308">
        <f t="shared" si="4"/>
        <v>0</v>
      </c>
      <c r="H126" s="308">
        <f>IF('Allgemeines+Zusammenfassung'!$B$13="Ja",I126,J126)</f>
        <v>0</v>
      </c>
      <c r="I126" s="308">
        <f t="shared" si="5"/>
        <v>0</v>
      </c>
      <c r="J126" s="308">
        <f t="shared" si="6"/>
        <v>0</v>
      </c>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row>
    <row r="127" spans="1:38" s="32" customFormat="1" x14ac:dyDescent="0.2">
      <c r="A127" s="236"/>
      <c r="B127" s="236"/>
      <c r="C127" s="322"/>
      <c r="D127" s="374"/>
      <c r="E127" s="308">
        <f>IF('Allgemeines+Zusammenfassung'!$B$13="Ja",F127,G127)</f>
        <v>0</v>
      </c>
      <c r="F127" s="308">
        <f t="shared" si="3"/>
        <v>0</v>
      </c>
      <c r="G127" s="308">
        <f t="shared" si="4"/>
        <v>0</v>
      </c>
      <c r="H127" s="308">
        <f>IF('Allgemeines+Zusammenfassung'!$B$13="Ja",I127,J127)</f>
        <v>0</v>
      </c>
      <c r="I127" s="308">
        <f t="shared" si="5"/>
        <v>0</v>
      </c>
      <c r="J127" s="308">
        <f t="shared" si="6"/>
        <v>0</v>
      </c>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row>
    <row r="128" spans="1:38" s="32" customFormat="1" x14ac:dyDescent="0.2">
      <c r="A128" s="236"/>
      <c r="B128" s="236"/>
      <c r="C128" s="322"/>
      <c r="D128" s="322"/>
      <c r="E128" s="308">
        <f>IF('Allgemeines+Zusammenfassung'!$B$13="Ja",F128,G128)</f>
        <v>0</v>
      </c>
      <c r="F128" s="308">
        <f t="shared" si="3"/>
        <v>0</v>
      </c>
      <c r="G128" s="308">
        <f t="shared" si="4"/>
        <v>0</v>
      </c>
      <c r="H128" s="308">
        <f>IF('Allgemeines+Zusammenfassung'!$B$13="Ja",I128,J128)</f>
        <v>0</v>
      </c>
      <c r="I128" s="308">
        <f t="shared" si="5"/>
        <v>0</v>
      </c>
      <c r="J128" s="308">
        <f t="shared" si="6"/>
        <v>0</v>
      </c>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row>
    <row r="129" spans="1:38" s="32" customFormat="1" x14ac:dyDescent="0.2">
      <c r="A129" s="236"/>
      <c r="B129" s="236"/>
      <c r="C129" s="322"/>
      <c r="D129" s="322"/>
      <c r="E129" s="308">
        <f>IF('Allgemeines+Zusammenfassung'!$B$13="Ja",F129,G129)</f>
        <v>0</v>
      </c>
      <c r="F129" s="308">
        <f t="shared" si="3"/>
        <v>0</v>
      </c>
      <c r="G129" s="308">
        <f t="shared" si="4"/>
        <v>0</v>
      </c>
      <c r="H129" s="308">
        <f>IF('Allgemeines+Zusammenfassung'!$B$13="Ja",I129,J129)</f>
        <v>0</v>
      </c>
      <c r="I129" s="308">
        <f t="shared" si="5"/>
        <v>0</v>
      </c>
      <c r="J129" s="308">
        <f t="shared" si="6"/>
        <v>0</v>
      </c>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row>
    <row r="130" spans="1:38" s="32" customFormat="1" x14ac:dyDescent="0.2">
      <c r="A130" s="236"/>
      <c r="B130" s="236"/>
      <c r="C130" s="322"/>
      <c r="D130" s="322"/>
      <c r="E130" s="308">
        <f>IF('Allgemeines+Zusammenfassung'!$B$13="Ja",F130,G130)</f>
        <v>0</v>
      </c>
      <c r="F130" s="308">
        <f t="shared" si="3"/>
        <v>0</v>
      </c>
      <c r="G130" s="308">
        <f t="shared" si="4"/>
        <v>0</v>
      </c>
      <c r="H130" s="308">
        <f>IF('Allgemeines+Zusammenfassung'!$B$13="Ja",I130,J130)</f>
        <v>0</v>
      </c>
      <c r="I130" s="308">
        <f t="shared" si="5"/>
        <v>0</v>
      </c>
      <c r="J130" s="308">
        <f t="shared" si="6"/>
        <v>0</v>
      </c>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row>
    <row r="131" spans="1:38" s="32" customFormat="1" x14ac:dyDescent="0.2">
      <c r="A131" s="236"/>
      <c r="B131" s="236"/>
      <c r="C131" s="322"/>
      <c r="D131" s="322"/>
      <c r="E131" s="308">
        <f>IF('Allgemeines+Zusammenfassung'!$B$13="Ja",F131,G131)</f>
        <v>0</v>
      </c>
      <c r="F131" s="308">
        <f t="shared" si="3"/>
        <v>0</v>
      </c>
      <c r="G131" s="308">
        <f t="shared" si="4"/>
        <v>0</v>
      </c>
      <c r="H131" s="308">
        <f>IF('Allgemeines+Zusammenfassung'!$B$13="Ja",I131,J131)</f>
        <v>0</v>
      </c>
      <c r="I131" s="308">
        <f t="shared" si="5"/>
        <v>0</v>
      </c>
      <c r="J131" s="308">
        <f t="shared" si="6"/>
        <v>0</v>
      </c>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row>
    <row r="132" spans="1:38" s="32" customFormat="1" x14ac:dyDescent="0.2">
      <c r="A132" s="236" t="s">
        <v>19</v>
      </c>
      <c r="B132" s="236"/>
      <c r="C132" s="322"/>
      <c r="D132" s="375"/>
      <c r="E132" s="308">
        <f>IF('Allgemeines+Zusammenfassung'!$B$13="Ja",F132,G132)</f>
        <v>0</v>
      </c>
      <c r="F132" s="308">
        <f t="shared" si="3"/>
        <v>0</v>
      </c>
      <c r="G132" s="308">
        <f t="shared" si="4"/>
        <v>0</v>
      </c>
      <c r="H132" s="308">
        <f>IF('Allgemeines+Zusammenfassung'!$B$13="Ja",I132,J132)</f>
        <v>0</v>
      </c>
      <c r="I132" s="308">
        <f t="shared" si="5"/>
        <v>0</v>
      </c>
      <c r="J132" s="308">
        <f t="shared" si="6"/>
        <v>0</v>
      </c>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row>
    <row r="133" spans="1:38" s="87" customFormat="1" ht="15.75" x14ac:dyDescent="0.25">
      <c r="A133" s="93" t="s">
        <v>27</v>
      </c>
      <c r="B133" s="85"/>
      <c r="C133" s="327">
        <f t="shared" ref="C133:D133" si="7">SUM(C113:C132)</f>
        <v>0</v>
      </c>
      <c r="D133" s="327">
        <f t="shared" si="7"/>
        <v>0</v>
      </c>
      <c r="E133" s="327">
        <f>SUM(E113:E132)</f>
        <v>0</v>
      </c>
      <c r="F133" s="327">
        <f t="shared" ref="F133:J133" si="8">SUM(F113:F132)</f>
        <v>0</v>
      </c>
      <c r="G133" s="327">
        <f t="shared" si="8"/>
        <v>0</v>
      </c>
      <c r="H133" s="327">
        <f t="shared" si="8"/>
        <v>0</v>
      </c>
      <c r="I133" s="327">
        <f t="shared" si="8"/>
        <v>0</v>
      </c>
      <c r="J133" s="327">
        <f t="shared" si="8"/>
        <v>0</v>
      </c>
    </row>
    <row r="134" spans="1:38" s="88" customFormat="1" ht="15.75" x14ac:dyDescent="0.25">
      <c r="A134" s="94" t="s">
        <v>28</v>
      </c>
      <c r="B134" s="95"/>
      <c r="C134" s="356"/>
      <c r="D134" s="356"/>
      <c r="E134" s="357"/>
      <c r="F134" s="357"/>
      <c r="G134" s="357"/>
      <c r="H134" s="367">
        <f>E133+H133</f>
        <v>0</v>
      </c>
      <c r="I134" s="368"/>
      <c r="J134" s="368"/>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row>
    <row r="135" spans="1:38" ht="15.75" x14ac:dyDescent="0.25">
      <c r="A135" s="165"/>
      <c r="B135" s="121"/>
      <c r="C135" s="166"/>
      <c r="D135" s="121"/>
      <c r="E135" s="156"/>
      <c r="F135" s="156"/>
      <c r="G135" s="156"/>
      <c r="H135" s="156"/>
      <c r="I135" s="156"/>
      <c r="J135" s="167"/>
      <c r="K135" s="150"/>
    </row>
    <row r="136" spans="1:38" x14ac:dyDescent="0.2">
      <c r="A136" s="156"/>
      <c r="B136" s="156"/>
      <c r="C136" s="156"/>
      <c r="D136" s="156"/>
      <c r="E136" s="156"/>
      <c r="F136" s="156"/>
      <c r="G136" s="156"/>
      <c r="H136" s="156"/>
      <c r="I136" s="156"/>
      <c r="J136" s="156"/>
    </row>
    <row r="137" spans="1:38" s="150" customFormat="1" ht="15.75" x14ac:dyDescent="0.2">
      <c r="A137" s="10" t="s">
        <v>99</v>
      </c>
      <c r="B137" s="156"/>
    </row>
    <row r="138" spans="1:38" s="150" customFormat="1" ht="15.75" x14ac:dyDescent="0.2">
      <c r="A138" s="10"/>
      <c r="B138" s="156"/>
    </row>
    <row r="139" spans="1:38" s="150" customFormat="1" ht="15.75" x14ac:dyDescent="0.2">
      <c r="A139" s="149" t="s">
        <v>46</v>
      </c>
      <c r="B139" s="149" t="s">
        <v>41</v>
      </c>
    </row>
    <row r="140" spans="1:38" s="150" customFormat="1" ht="15.75" x14ac:dyDescent="0.2">
      <c r="A140" s="152" t="s">
        <v>32</v>
      </c>
      <c r="B140" s="152" t="s">
        <v>22</v>
      </c>
    </row>
    <row r="141" spans="1:38" s="150" customFormat="1" x14ac:dyDescent="0.2">
      <c r="A141" s="153"/>
      <c r="B141" s="323"/>
    </row>
    <row r="142" spans="1:38" s="150" customFormat="1" x14ac:dyDescent="0.2">
      <c r="A142" s="153"/>
      <c r="B142" s="323"/>
    </row>
    <row r="143" spans="1:38" s="150" customFormat="1" x14ac:dyDescent="0.2">
      <c r="A143" s="153"/>
      <c r="B143" s="323"/>
    </row>
    <row r="144" spans="1:38" s="150" customFormat="1" x14ac:dyDescent="0.2">
      <c r="A144" s="168" t="s">
        <v>47</v>
      </c>
      <c r="B144" s="324"/>
    </row>
    <row r="145" spans="1:8" s="150" customFormat="1" ht="15.75" x14ac:dyDescent="0.25">
      <c r="A145" s="169" t="s">
        <v>48</v>
      </c>
      <c r="B145" s="325">
        <f>SUM(B141:B144)</f>
        <v>0</v>
      </c>
    </row>
    <row r="146" spans="1:8" s="150" customFormat="1" x14ac:dyDescent="0.2"/>
    <row r="147" spans="1:8" s="289" customFormat="1" ht="30" customHeight="1" x14ac:dyDescent="0.2">
      <c r="A147" s="627"/>
      <c r="B147" s="627"/>
      <c r="C147" s="627"/>
      <c r="D147" s="627"/>
      <c r="E147" s="627"/>
      <c r="F147" s="627"/>
      <c r="G147" s="627"/>
      <c r="H147" s="627"/>
    </row>
    <row r="148" spans="1:8" s="150" customFormat="1" x14ac:dyDescent="0.2"/>
    <row r="149" spans="1:8" s="150" customFormat="1" x14ac:dyDescent="0.2"/>
    <row r="150" spans="1:8" s="150" customFormat="1" x14ac:dyDescent="0.2"/>
    <row r="151" spans="1:8" s="150" customFormat="1" x14ac:dyDescent="0.2"/>
    <row r="152" spans="1:8" s="150" customFormat="1" x14ac:dyDescent="0.2"/>
    <row r="153" spans="1:8" s="150" customFormat="1" x14ac:dyDescent="0.2"/>
    <row r="154" spans="1:8" s="150" customFormat="1" x14ac:dyDescent="0.2"/>
    <row r="155" spans="1:8" s="150" customFormat="1" x14ac:dyDescent="0.2"/>
    <row r="156" spans="1:8" s="150" customFormat="1" x14ac:dyDescent="0.2"/>
    <row r="157" spans="1:8" s="150" customFormat="1" x14ac:dyDescent="0.2"/>
    <row r="158" spans="1:8" s="150" customFormat="1" x14ac:dyDescent="0.2"/>
    <row r="159" spans="1:8" s="150" customFormat="1" x14ac:dyDescent="0.2"/>
    <row r="160" spans="1:8" s="150" customFormat="1" x14ac:dyDescent="0.2"/>
    <row r="161" s="150" customFormat="1" x14ac:dyDescent="0.2"/>
    <row r="162" s="150" customFormat="1" x14ac:dyDescent="0.2"/>
    <row r="163" s="150" customFormat="1" x14ac:dyDescent="0.2"/>
    <row r="164" s="150" customFormat="1" x14ac:dyDescent="0.2"/>
    <row r="165" s="150" customFormat="1" x14ac:dyDescent="0.2"/>
    <row r="166" s="150" customFormat="1" x14ac:dyDescent="0.2"/>
    <row r="167" s="150" customFormat="1" x14ac:dyDescent="0.2"/>
    <row r="168" s="150" customFormat="1" x14ac:dyDescent="0.2"/>
    <row r="169" s="150" customFormat="1" x14ac:dyDescent="0.2"/>
    <row r="170" s="150" customFormat="1" x14ac:dyDescent="0.2"/>
    <row r="171" s="150" customFormat="1" x14ac:dyDescent="0.2"/>
    <row r="172" s="150" customFormat="1" x14ac:dyDescent="0.2"/>
    <row r="173" s="150" customFormat="1" x14ac:dyDescent="0.2"/>
    <row r="174" s="150" customFormat="1" x14ac:dyDescent="0.2"/>
    <row r="175" s="150" customFormat="1" x14ac:dyDescent="0.2"/>
    <row r="176" s="150" customFormat="1" x14ac:dyDescent="0.2"/>
    <row r="177" s="150" customFormat="1" x14ac:dyDescent="0.2"/>
    <row r="178" s="150" customFormat="1" x14ac:dyDescent="0.2"/>
    <row r="179" s="150" customFormat="1" x14ac:dyDescent="0.2"/>
    <row r="180" s="150" customFormat="1" x14ac:dyDescent="0.2"/>
    <row r="181" s="150" customFormat="1" x14ac:dyDescent="0.2"/>
    <row r="182" s="150" customFormat="1" x14ac:dyDescent="0.2"/>
    <row r="183" s="150" customFormat="1" x14ac:dyDescent="0.2"/>
    <row r="184" s="150" customFormat="1" x14ac:dyDescent="0.2"/>
    <row r="185" s="150" customFormat="1" x14ac:dyDescent="0.2"/>
    <row r="186" s="150" customFormat="1" x14ac:dyDescent="0.2"/>
    <row r="187" s="150" customFormat="1" x14ac:dyDescent="0.2"/>
    <row r="188" s="150" customFormat="1" x14ac:dyDescent="0.2"/>
    <row r="189" s="150" customFormat="1" x14ac:dyDescent="0.2"/>
    <row r="190" s="150" customFormat="1" x14ac:dyDescent="0.2"/>
    <row r="191" s="150" customFormat="1" x14ac:dyDescent="0.2"/>
    <row r="192" s="150" customFormat="1" x14ac:dyDescent="0.2"/>
    <row r="193" s="150" customFormat="1" x14ac:dyDescent="0.2"/>
    <row r="194" s="150" customFormat="1" x14ac:dyDescent="0.2"/>
    <row r="195" s="150" customFormat="1" x14ac:dyDescent="0.2"/>
    <row r="196" s="150" customFormat="1" x14ac:dyDescent="0.2"/>
    <row r="197" s="150" customFormat="1" x14ac:dyDescent="0.2"/>
    <row r="198" s="150" customFormat="1" x14ac:dyDescent="0.2"/>
    <row r="199" s="150" customFormat="1" x14ac:dyDescent="0.2"/>
    <row r="200" s="150" customFormat="1" x14ac:dyDescent="0.2"/>
    <row r="201" s="150" customFormat="1" x14ac:dyDescent="0.2"/>
    <row r="202" s="150" customFormat="1" x14ac:dyDescent="0.2"/>
    <row r="203" s="150" customFormat="1" x14ac:dyDescent="0.2"/>
    <row r="204" s="150" customFormat="1" x14ac:dyDescent="0.2"/>
    <row r="205" s="150" customFormat="1" x14ac:dyDescent="0.2"/>
    <row r="206" s="150" customFormat="1" x14ac:dyDescent="0.2"/>
    <row r="207" s="150" customFormat="1" x14ac:dyDescent="0.2"/>
    <row r="208" s="150" customFormat="1" x14ac:dyDescent="0.2"/>
    <row r="209" s="150" customFormat="1" x14ac:dyDescent="0.2"/>
    <row r="210" s="150" customFormat="1" x14ac:dyDescent="0.2"/>
    <row r="211" s="150" customFormat="1" x14ac:dyDescent="0.2"/>
    <row r="212" s="150" customFormat="1" x14ac:dyDescent="0.2"/>
    <row r="213" s="150" customFormat="1" x14ac:dyDescent="0.2"/>
    <row r="214" s="150" customFormat="1" x14ac:dyDescent="0.2"/>
    <row r="215" s="150" customFormat="1" x14ac:dyDescent="0.2"/>
    <row r="216" s="150" customFormat="1" x14ac:dyDescent="0.2"/>
    <row r="217" s="150" customFormat="1" x14ac:dyDescent="0.2"/>
    <row r="218" s="150" customFormat="1" x14ac:dyDescent="0.2"/>
    <row r="219" s="150" customFormat="1" x14ac:dyDescent="0.2"/>
    <row r="220" s="150" customFormat="1" x14ac:dyDescent="0.2"/>
    <row r="221" s="150" customFormat="1" x14ac:dyDescent="0.2"/>
    <row r="222" s="150" customFormat="1" x14ac:dyDescent="0.2"/>
    <row r="223" s="150" customFormat="1" x14ac:dyDescent="0.2"/>
    <row r="224" s="150" customFormat="1" x14ac:dyDescent="0.2"/>
    <row r="225" s="150" customFormat="1" x14ac:dyDescent="0.2"/>
    <row r="226" s="150" customFormat="1" x14ac:dyDescent="0.2"/>
    <row r="227" s="150" customFormat="1" x14ac:dyDescent="0.2"/>
    <row r="228" s="150" customFormat="1" x14ac:dyDescent="0.2"/>
    <row r="229" s="150" customFormat="1" x14ac:dyDescent="0.2"/>
    <row r="230" s="150" customFormat="1" x14ac:dyDescent="0.2"/>
    <row r="231" s="150" customFormat="1" x14ac:dyDescent="0.2"/>
    <row r="232" s="150" customFormat="1" x14ac:dyDescent="0.2"/>
    <row r="233" s="150" customFormat="1" x14ac:dyDescent="0.2"/>
    <row r="234" s="150" customFormat="1" x14ac:dyDescent="0.2"/>
    <row r="235" s="150" customFormat="1" x14ac:dyDescent="0.2"/>
    <row r="236" s="150" customFormat="1" x14ac:dyDescent="0.2"/>
    <row r="237" s="150" customFormat="1" x14ac:dyDescent="0.2"/>
    <row r="238" s="150" customFormat="1" x14ac:dyDescent="0.2"/>
    <row r="239" s="150" customFormat="1" x14ac:dyDescent="0.2"/>
    <row r="240" s="150" customFormat="1" x14ac:dyDescent="0.2"/>
    <row r="241" s="150" customFormat="1" x14ac:dyDescent="0.2"/>
  </sheetData>
  <sheetProtection formatColumns="0" formatRows="0" insertRows="0"/>
  <mergeCells count="17">
    <mergeCell ref="I110:I111"/>
    <mergeCell ref="A147:H147"/>
    <mergeCell ref="A1:J1"/>
    <mergeCell ref="A20:A21"/>
    <mergeCell ref="D20:D21"/>
    <mergeCell ref="A34:A35"/>
    <mergeCell ref="A53:A54"/>
    <mergeCell ref="J110:J111"/>
    <mergeCell ref="E110:E111"/>
    <mergeCell ref="A77:A78"/>
    <mergeCell ref="A110:A111"/>
    <mergeCell ref="B110:B111"/>
    <mergeCell ref="C110:C111"/>
    <mergeCell ref="D110:D111"/>
    <mergeCell ref="F110:F111"/>
    <mergeCell ref="G110:G111"/>
    <mergeCell ref="H110:H111"/>
  </mergeCells>
  <phoneticPr fontId="7" type="noConversion"/>
  <dataValidations count="1">
    <dataValidation type="list" allowBlank="1" showInputMessage="1" showErrorMessage="1" sqref="B104 B108 D104 D108">
      <formula1>"bitte wählen,Ja,Nein"</formula1>
    </dataValidation>
  </dataValidations>
  <pageMargins left="0.41" right="0.34" top="0.57999999999999996" bottom="0.53" header="0.39370078740157483" footer="0.17"/>
  <pageSetup paperSize="9" scale="27" orientation="portrait" r:id="rId1"/>
  <headerFooter alignWithMargins="0">
    <oddFooter>&amp;L&amp;8&amp;D&amp;C &amp;R&amp;8&amp;A - &amp;F</oddFoot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26</vt:i4>
      </vt:variant>
    </vt:vector>
  </HeadingPairs>
  <TitlesOfParts>
    <vt:vector size="45" baseType="lpstr">
      <vt:lpstr>Ausfüllhilfe</vt:lpstr>
      <vt:lpstr>Allgemeines+Zusammenfassung</vt:lpstr>
      <vt:lpstr>Jahresabschlusswerte</vt:lpstr>
      <vt:lpstr>Netzentgelte i.e.S. (Plan)</vt:lpstr>
      <vt:lpstr>Mess., Messb. (Plan)</vt:lpstr>
      <vt:lpstr>Sonstige Entgelte (Plan)</vt:lpstr>
      <vt:lpstr>Netzentgelte i.e.S. (Ist)</vt:lpstr>
      <vt:lpstr>Mess., Messb. (Ist)</vt:lpstr>
      <vt:lpstr>Sonstige Entgelte (Ist)</vt:lpstr>
      <vt:lpstr>Mengenabgleich</vt:lpstr>
      <vt:lpstr>Vorgelagerte Netzkosten</vt:lpstr>
      <vt:lpstr>Messstellenbetrieb_Messung</vt:lpstr>
      <vt:lpstr>KKAuf</vt:lpstr>
      <vt:lpstr>SAV</vt:lpstr>
      <vt:lpstr>Anl_Spiegel</vt:lpstr>
      <vt:lpstr>BKZ_NAKB</vt:lpstr>
      <vt:lpstr>WAV</vt:lpstr>
      <vt:lpstr>Sonstiges</vt:lpstr>
      <vt:lpstr>Listen</vt:lpstr>
      <vt:lpstr>Anlagengruppen</vt:lpstr>
      <vt:lpstr>Antragsjahre</vt:lpstr>
      <vt:lpstr>BKZ_NAKB!Druckbereich</vt:lpstr>
      <vt:lpstr>Jahresabschlusswerte!Druckbereich</vt:lpstr>
      <vt:lpstr>Mengenabgleich!Druckbereich</vt:lpstr>
      <vt:lpstr>'Mess., Messb. (Ist)'!Druckbereich</vt:lpstr>
      <vt:lpstr>'Mess., Messb. (Plan)'!Druckbereich</vt:lpstr>
      <vt:lpstr>Messstellenbetrieb_Messung!Druckbereich</vt:lpstr>
      <vt:lpstr>'Netzentgelte i.e.S. (Ist)'!Druckbereich</vt:lpstr>
      <vt:lpstr>'Netzentgelte i.e.S. (Plan)'!Druckbereich</vt:lpstr>
      <vt:lpstr>'Sonstige Entgelte (Ist)'!Druckbereich</vt:lpstr>
      <vt:lpstr>'Sonstige Entgelte (Plan)'!Druckbereich</vt:lpstr>
      <vt:lpstr>Sonstiges!Druckbereich</vt:lpstr>
      <vt:lpstr>'Vorgelagerte Netzkosten'!Druckbereich</vt:lpstr>
      <vt:lpstr>WAV!Druckbereich</vt:lpstr>
      <vt:lpstr>Anl_Spiegel!Drucktitel</vt:lpstr>
      <vt:lpstr>SAV!Drucktitel</vt:lpstr>
      <vt:lpstr>'Sonstige Entgelte (Ist)'!Drucktitel</vt:lpstr>
      <vt:lpstr>'Sonstige Entgelte (Plan)'!Drucktitel</vt:lpstr>
      <vt:lpstr>'Vorgelagerte Netzkosten'!Drucktitel</vt:lpstr>
      <vt:lpstr>WAV!Drucktitel</vt:lpstr>
      <vt:lpstr>Investitionsjahre</vt:lpstr>
      <vt:lpstr>Selbst_geschaffene_gewerbliche_Schutzrechte_und_ähnliche_Rechte_und_Werte</vt:lpstr>
      <vt:lpstr>WAV_Positionen</vt:lpstr>
      <vt:lpstr>Zeitreihe_1</vt:lpstr>
      <vt:lpstr>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pro</cp:lastModifiedBy>
  <cp:lastPrinted>2019-06-17T07:14:10Z</cp:lastPrinted>
  <dcterms:created xsi:type="dcterms:W3CDTF">2008-10-22T07:00:05Z</dcterms:created>
  <dcterms:modified xsi:type="dcterms:W3CDTF">2019-06-17T07:15:22Z</dcterms:modified>
</cp:coreProperties>
</file>