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mdaten\REF49\Referatsablage\Netz_Gas und Strom\Regulierungskonto\2019_Saldo zum 31.12.2018\"/>
    </mc:Choice>
  </mc:AlternateContent>
  <bookViews>
    <workbookView xWindow="0" yWindow="0" windowWidth="28800" windowHeight="12885"/>
  </bookViews>
  <sheets>
    <sheet name="A_Stammdaten" sheetId="1" r:id="rId1"/>
    <sheet name="B_Annuität Gas" sheetId="2" r:id="rId2"/>
    <sheet name="C_Verzinsung" sheetId="3" r:id="rId3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1">'B_Annuität Gas'!$A$1:$F$23</definedName>
    <definedName name="_xlnm.Print_Area" localSheetId="2">C_Verzinsung!$A$1:$O$41</definedName>
    <definedName name="Strom">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B7" i="2" l="1"/>
  <c r="N32" i="3" l="1"/>
  <c r="M32" i="3"/>
  <c r="L32" i="3"/>
  <c r="K32" i="3"/>
  <c r="J32" i="3"/>
  <c r="I32" i="3"/>
  <c r="H32" i="3"/>
  <c r="G32" i="3"/>
  <c r="F32" i="3"/>
  <c r="E32" i="3"/>
  <c r="D32" i="3"/>
  <c r="C32" i="3"/>
  <c r="B32" i="3"/>
  <c r="B8" i="2"/>
  <c r="B10" i="2" s="1"/>
  <c r="B6" i="2"/>
  <c r="B11" i="2" l="1"/>
  <c r="D14" i="2" l="1"/>
  <c r="D15" i="2" s="1"/>
  <c r="D16" i="2" l="1"/>
  <c r="D17" i="2" s="1"/>
  <c r="F20" i="2" l="1"/>
  <c r="E21" i="2"/>
  <c r="E20" i="2"/>
  <c r="D21" i="2"/>
  <c r="D20" i="2"/>
  <c r="F21" i="2"/>
</calcChain>
</file>

<file path=xl/sharedStrings.xml><?xml version="1.0" encoding="utf-8"?>
<sst xmlns="http://schemas.openxmlformats.org/spreadsheetml/2006/main" count="47" uniqueCount="47">
  <si>
    <t>Antrag auf Anpassung der Erlösobergrenze nach Maßgabe des § 5 ARegV i.V.m. § 34 Abs. 4 ARegV</t>
  </si>
  <si>
    <t xml:space="preserve">Erhebungsbogen/Berechnungshilfe für die annuitätische Auflösung des Regulierungskontosaldo </t>
  </si>
  <si>
    <t>I. Angaben zum Netzbetreiber</t>
  </si>
  <si>
    <t>Firma:</t>
  </si>
  <si>
    <t>Anpassung der Erlösobergrenzen</t>
  </si>
  <si>
    <t>Antrag auf Auflösung des Regulierungskontos</t>
  </si>
  <si>
    <t>Bestimmung des Regulierungskontosaldos</t>
  </si>
  <si>
    <t>Vorjahressaldo (Anfangsbestand)</t>
  </si>
  <si>
    <t>Saldo der Einzeldifferenzen des Jahres</t>
  </si>
  <si>
    <t>Endbestand</t>
  </si>
  <si>
    <t>Mittelwert aus Anfangs- und Endbestand</t>
  </si>
  <si>
    <t>Zinssatz gemäß § 5 Abs. 2 ARegV</t>
  </si>
  <si>
    <t>Verzinsung des Saldos</t>
  </si>
  <si>
    <t>Gesamtsaldo nach Verzinsung</t>
  </si>
  <si>
    <t>Bestimmung der Annuität</t>
  </si>
  <si>
    <t>Verzinsung für das Jahr der Antragstellung</t>
  </si>
  <si>
    <t>Barwert (zu verteilender Betrag)</t>
  </si>
  <si>
    <t>Verteilung</t>
  </si>
  <si>
    <t>Netzbetreibernummer:</t>
  </si>
  <si>
    <t>Umlaufsrenditen festverzinslicher Wertpapiere inländischer Emittenten</t>
  </si>
  <si>
    <t>von</t>
  </si>
  <si>
    <t>bis</t>
  </si>
  <si>
    <t>Anwendung</t>
  </si>
  <si>
    <t>Reg.Konto 2006</t>
  </si>
  <si>
    <t>Reg.Konto 2007</t>
  </si>
  <si>
    <t>Reg.Konto 2008</t>
  </si>
  <si>
    <t>Reg.Konto 2009</t>
  </si>
  <si>
    <t>Reg.Konto 2010</t>
  </si>
  <si>
    <t>Reg.Konto 2011</t>
  </si>
  <si>
    <t>Reg.Konto 2012</t>
  </si>
  <si>
    <t>Reg.Konto 2013</t>
  </si>
  <si>
    <t>Reg.Konto 2014</t>
  </si>
  <si>
    <t>Reg.Konto 2015</t>
  </si>
  <si>
    <t>Reg.Konto 2016</t>
  </si>
  <si>
    <t>Reg.Konto 2017</t>
  </si>
  <si>
    <t>Reg.Konto 2018</t>
  </si>
  <si>
    <t>Mittelwert</t>
  </si>
  <si>
    <t>Quelle :</t>
  </si>
  <si>
    <t>GAS</t>
  </si>
  <si>
    <r>
      <t>Anpassungsbetrag S</t>
    </r>
    <r>
      <rPr>
        <b/>
        <vertAlign val="subscript"/>
        <sz val="11"/>
        <rFont val="Calibri"/>
        <family val="2"/>
        <scheme val="minor"/>
      </rPr>
      <t>t</t>
    </r>
  </si>
  <si>
    <t>http://www.bundesbank.de  → Publikationen  →  Statistiken  →  Statistische Beihefte → Beiheft 2 Kapitalmarktstatistik</t>
  </si>
  <si>
    <t>LRegB BW_Gas_RegKto_Annuität_v1_2019</t>
  </si>
  <si>
    <t>2020-2022</t>
  </si>
  <si>
    <t>Regulierungskontosaldo zum 31.12.2018</t>
  </si>
  <si>
    <t>jährliche Annuität von 2020 bis 2022</t>
  </si>
  <si>
    <t>Statistisches Beiheft 2 zum Monatsbericht der Deutschen Bundesbank, Januar 2019</t>
  </si>
  <si>
    <t>https://www.bundesbank.de/de/publikationen/statistiken/statistische-beihefte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</si>
</sst>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0_ ;\-0\ "/>
    <numFmt numFmtId="166" formatCode="#,##0_ ;[Red]\-#,##0\ "/>
    <numFmt numFmtId="167" formatCode="#,##0.00_ ;[Red]\-#,##0.00\ 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0"/>
      <color indexed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indexed="64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43" fontId="11" fillId="0" borderId="0" applyFont="0" applyFill="0" applyBorder="0" applyAlignment="0" applyProtection="0"/>
    <xf numFmtId="0" fontId="4" fillId="2" borderId="1" applyNumberFormat="0" applyAlignment="0" applyProtection="0"/>
    <xf numFmtId="0" fontId="6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0" borderId="0"/>
    <xf numFmtId="0" fontId="11" fillId="0" borderId="0"/>
    <xf numFmtId="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</cellStyleXfs>
  <cellXfs count="72">
    <xf numFmtId="0" fontId="0" fillId="0" borderId="0" xfId="0"/>
    <xf numFmtId="0" fontId="7" fillId="0" borderId="0" xfId="5" applyFont="1" applyProtection="1"/>
    <xf numFmtId="0" fontId="3" fillId="0" borderId="0" xfId="5" applyProtection="1"/>
    <xf numFmtId="0" fontId="8" fillId="0" borderId="0" xfId="5" applyFont="1" applyProtection="1"/>
    <xf numFmtId="0" fontId="9" fillId="0" borderId="0" xfId="5" applyFont="1" applyProtection="1"/>
    <xf numFmtId="0" fontId="10" fillId="3" borderId="2" xfId="3" applyFont="1" applyBorder="1" applyProtection="1"/>
    <xf numFmtId="0" fontId="10" fillId="3" borderId="3" xfId="3" applyFont="1" applyBorder="1" applyProtection="1"/>
    <xf numFmtId="0" fontId="10" fillId="3" borderId="4" xfId="3" applyFont="1" applyBorder="1" applyProtection="1"/>
    <xf numFmtId="0" fontId="3" fillId="0" borderId="5" xfId="5" applyBorder="1" applyAlignment="1" applyProtection="1">
      <alignment horizontal="left" vertical="center"/>
    </xf>
    <xf numFmtId="165" fontId="3" fillId="4" borderId="1" xfId="4" applyNumberFormat="1" applyBorder="1" applyAlignment="1" applyProtection="1">
      <alignment horizontal="center" vertical="center"/>
      <protection locked="0"/>
    </xf>
    <xf numFmtId="0" fontId="5" fillId="0" borderId="6" xfId="5" applyFont="1" applyBorder="1" applyAlignment="1" applyProtection="1">
      <alignment wrapText="1"/>
    </xf>
    <xf numFmtId="0" fontId="12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/>
    <xf numFmtId="0" fontId="13" fillId="3" borderId="0" xfId="3" applyFont="1"/>
    <xf numFmtId="0" fontId="15" fillId="0" borderId="7" xfId="0" applyFont="1" applyFill="1" applyBorder="1" applyAlignment="1" applyProtection="1">
      <alignment horizontal="left" vertical="center"/>
    </xf>
    <xf numFmtId="0" fontId="16" fillId="0" borderId="9" xfId="0" applyFont="1" applyFill="1" applyBorder="1" applyAlignment="1" applyProtection="1">
      <alignment horizontal="left" vertical="center"/>
    </xf>
    <xf numFmtId="0" fontId="16" fillId="0" borderId="10" xfId="0" applyFont="1" applyFill="1" applyBorder="1" applyAlignment="1" applyProtection="1">
      <alignment horizontal="left" vertical="center"/>
    </xf>
    <xf numFmtId="0" fontId="17" fillId="0" borderId="11" xfId="0" applyFont="1" applyBorder="1"/>
    <xf numFmtId="0" fontId="16" fillId="0" borderId="12" xfId="0" applyFont="1" applyFill="1" applyBorder="1" applyAlignment="1" applyProtection="1">
      <alignment horizontal="left" vertical="center"/>
    </xf>
    <xf numFmtId="166" fontId="16" fillId="0" borderId="13" xfId="1" applyNumberFormat="1" applyFont="1" applyBorder="1"/>
    <xf numFmtId="10" fontId="16" fillId="0" borderId="13" xfId="0" applyNumberFormat="1" applyFont="1" applyBorder="1"/>
    <xf numFmtId="0" fontId="15" fillId="0" borderId="14" xfId="0" applyFont="1" applyFill="1" applyBorder="1" applyAlignment="1" applyProtection="1">
      <alignment horizontal="left" vertical="center"/>
    </xf>
    <xf numFmtId="166" fontId="15" fillId="0" borderId="15" xfId="1" applyNumberFormat="1" applyFont="1" applyBorder="1"/>
    <xf numFmtId="0" fontId="15" fillId="3" borderId="0" xfId="3" applyFont="1" applyBorder="1"/>
    <xf numFmtId="167" fontId="15" fillId="6" borderId="16" xfId="0" applyNumberFormat="1" applyFont="1" applyFill="1" applyBorder="1" applyAlignment="1" applyProtection="1">
      <alignment horizontal="left" vertical="center"/>
    </xf>
    <xf numFmtId="0" fontId="14" fillId="0" borderId="17" xfId="0" applyFont="1" applyBorder="1"/>
    <xf numFmtId="166" fontId="16" fillId="0" borderId="6" xfId="0" applyNumberFormat="1" applyFont="1" applyFill="1" applyBorder="1" applyAlignment="1" applyProtection="1">
      <alignment horizontal="right" vertical="center"/>
    </xf>
    <xf numFmtId="167" fontId="15" fillId="6" borderId="18" xfId="0" applyNumberFormat="1" applyFont="1" applyFill="1" applyBorder="1" applyAlignment="1" applyProtection="1">
      <alignment horizontal="left" vertical="center"/>
    </xf>
    <xf numFmtId="166" fontId="16" fillId="0" borderId="19" xfId="1" applyNumberFormat="1" applyFont="1" applyBorder="1"/>
    <xf numFmtId="166" fontId="16" fillId="0" borderId="20" xfId="1" applyNumberFormat="1" applyFont="1" applyBorder="1"/>
    <xf numFmtId="167" fontId="15" fillId="6" borderId="17" xfId="0" applyNumberFormat="1" applyFont="1" applyFill="1" applyBorder="1" applyAlignment="1" applyProtection="1">
      <alignment horizontal="left" vertical="center"/>
    </xf>
    <xf numFmtId="0" fontId="17" fillId="0" borderId="23" xfId="0" applyFont="1" applyBorder="1"/>
    <xf numFmtId="0" fontId="2" fillId="0" borderId="5" xfId="5" applyFont="1" applyBorder="1" applyAlignment="1" applyProtection="1">
      <alignment horizontal="left" vertical="center"/>
    </xf>
    <xf numFmtId="0" fontId="16" fillId="0" borderId="0" xfId="0" applyFont="1"/>
    <xf numFmtId="167" fontId="15" fillId="6" borderId="18" xfId="0" applyNumberFormat="1" applyFont="1" applyFill="1" applyBorder="1" applyAlignment="1" applyProtection="1">
      <alignment horizontal="right" vertical="center"/>
    </xf>
    <xf numFmtId="166" fontId="15" fillId="0" borderId="21" xfId="1" applyNumberFormat="1" applyFont="1" applyBorder="1"/>
    <xf numFmtId="166" fontId="15" fillId="0" borderId="22" xfId="1" applyNumberFormat="1" applyFont="1" applyBorder="1"/>
    <xf numFmtId="166" fontId="15" fillId="0" borderId="17" xfId="1" applyNumberFormat="1" applyFont="1" applyBorder="1"/>
    <xf numFmtId="0" fontId="15" fillId="0" borderId="0" xfId="9" applyFont="1"/>
    <xf numFmtId="0" fontId="14" fillId="0" borderId="0" xfId="9" applyFont="1"/>
    <xf numFmtId="0" fontId="14" fillId="0" borderId="24" xfId="9" applyFont="1" applyBorder="1" applyAlignment="1">
      <alignment horizontal="center"/>
    </xf>
    <xf numFmtId="0" fontId="18" fillId="0" borderId="24" xfId="9" applyFont="1" applyBorder="1" applyAlignment="1">
      <alignment horizontal="center"/>
    </xf>
    <xf numFmtId="0" fontId="14" fillId="0" borderId="25" xfId="9" applyFont="1" applyBorder="1" applyAlignment="1">
      <alignment horizontal="center"/>
    </xf>
    <xf numFmtId="0" fontId="18" fillId="0" borderId="25" xfId="9" applyFont="1" applyBorder="1" applyAlignment="1">
      <alignment horizontal="center"/>
    </xf>
    <xf numFmtId="0" fontId="14" fillId="0" borderId="26" xfId="9" applyFont="1" applyBorder="1" applyAlignment="1">
      <alignment horizontal="center"/>
    </xf>
    <xf numFmtId="0" fontId="14" fillId="7" borderId="26" xfId="9" applyFont="1" applyFill="1" applyBorder="1" applyAlignment="1">
      <alignment horizontal="center" vertical="center" wrapText="1"/>
    </xf>
    <xf numFmtId="10" fontId="22" fillId="8" borderId="24" xfId="10" applyNumberFormat="1" applyFont="1" applyFill="1" applyBorder="1" applyAlignment="1" applyProtection="1">
      <alignment horizontal="center"/>
      <protection locked="0"/>
    </xf>
    <xf numFmtId="10" fontId="14" fillId="0" borderId="24" xfId="10" applyNumberFormat="1" applyFont="1" applyBorder="1" applyAlignment="1">
      <alignment horizontal="center"/>
    </xf>
    <xf numFmtId="10" fontId="22" fillId="8" borderId="25" xfId="10" applyNumberFormat="1" applyFont="1" applyFill="1" applyBorder="1" applyAlignment="1" applyProtection="1">
      <alignment horizontal="center"/>
      <protection locked="0"/>
    </xf>
    <xf numFmtId="10" fontId="14" fillId="0" borderId="25" xfId="10" applyNumberFormat="1" applyFont="1" applyBorder="1" applyAlignment="1">
      <alignment horizontal="center"/>
    </xf>
    <xf numFmtId="10" fontId="22" fillId="0" borderId="25" xfId="10" applyNumberFormat="1" applyFont="1" applyFill="1" applyBorder="1" applyAlignment="1" applyProtection="1">
      <alignment horizontal="center"/>
      <protection locked="0"/>
    </xf>
    <xf numFmtId="10" fontId="14" fillId="0" borderId="25" xfId="9" applyNumberFormat="1" applyFont="1" applyBorder="1" applyAlignment="1">
      <alignment horizontal="center"/>
    </xf>
    <xf numFmtId="10" fontId="22" fillId="8" borderId="25" xfId="9" applyNumberFormat="1" applyFont="1" applyFill="1" applyBorder="1" applyAlignment="1" applyProtection="1">
      <alignment horizontal="center"/>
      <protection locked="0"/>
    </xf>
    <xf numFmtId="10" fontId="22" fillId="0" borderId="25" xfId="9" applyNumberFormat="1" applyFont="1" applyFill="1" applyBorder="1" applyAlignment="1" applyProtection="1">
      <alignment horizontal="center"/>
      <protection locked="0"/>
    </xf>
    <xf numFmtId="0" fontId="14" fillId="0" borderId="5" xfId="9" applyFont="1" applyBorder="1" applyAlignment="1">
      <alignment horizontal="center"/>
    </xf>
    <xf numFmtId="10" fontId="18" fillId="9" borderId="5" xfId="10" applyNumberFormat="1" applyFont="1" applyFill="1" applyBorder="1" applyAlignment="1">
      <alignment horizontal="center"/>
    </xf>
    <xf numFmtId="10" fontId="18" fillId="7" borderId="5" xfId="10" applyNumberFormat="1" applyFont="1" applyFill="1" applyBorder="1" applyAlignment="1">
      <alignment horizontal="center"/>
    </xf>
    <xf numFmtId="0" fontId="20" fillId="0" borderId="0" xfId="9" applyFont="1"/>
    <xf numFmtId="0" fontId="17" fillId="0" borderId="0" xfId="9" applyFont="1"/>
    <xf numFmtId="0" fontId="19" fillId="0" borderId="0" xfId="9" applyFont="1"/>
    <xf numFmtId="0" fontId="15" fillId="0" borderId="0" xfId="3" applyFont="1" applyFill="1" applyBorder="1"/>
    <xf numFmtId="166" fontId="15" fillId="0" borderId="0" xfId="1" applyNumberFormat="1" applyFont="1" applyFill="1" applyBorder="1"/>
    <xf numFmtId="166" fontId="4" fillId="0" borderId="0" xfId="2" applyNumberFormat="1" applyFont="1" applyFill="1" applyBorder="1"/>
    <xf numFmtId="0" fontId="17" fillId="0" borderId="0" xfId="0" applyFont="1" applyFill="1" applyBorder="1"/>
    <xf numFmtId="166" fontId="16" fillId="0" borderId="0" xfId="1" applyNumberFormat="1" applyFont="1" applyFill="1" applyBorder="1"/>
    <xf numFmtId="10" fontId="16" fillId="0" borderId="0" xfId="0" applyNumberFormat="1" applyFont="1" applyFill="1" applyBorder="1"/>
    <xf numFmtId="166" fontId="16" fillId="0" borderId="8" xfId="0" applyNumberFormat="1" applyFont="1" applyBorder="1"/>
    <xf numFmtId="166" fontId="4" fillId="5" borderId="27" xfId="2" applyNumberFormat="1" applyFont="1" applyFill="1" applyBorder="1"/>
    <xf numFmtId="164" fontId="3" fillId="4" borderId="29" xfId="4" applyNumberFormat="1" applyBorder="1" applyAlignment="1" applyProtection="1">
      <alignment horizontal="left" vertical="center"/>
      <protection locked="0"/>
    </xf>
    <xf numFmtId="164" fontId="1" fillId="4" borderId="28" xfId="4" applyNumberFormat="1" applyFont="1" applyBorder="1" applyAlignment="1" applyProtection="1">
      <alignment horizontal="left" vertical="center"/>
      <protection locked="0"/>
    </xf>
    <xf numFmtId="0" fontId="15" fillId="3" borderId="30" xfId="3" applyFont="1" applyBorder="1"/>
  </cellXfs>
  <cellStyles count="11">
    <cellStyle name="20 % - Akzent2" xfId="4" builtinId="34"/>
    <cellStyle name="60 % - Akzent1" xfId="3" builtinId="32"/>
    <cellStyle name="Dezimal 2" xfId="8"/>
    <cellStyle name="Eingabe" xfId="2" builtinId="20"/>
    <cellStyle name="Komma" xfId="1" builtinId="3"/>
    <cellStyle name="Prozent 3" xfId="7"/>
    <cellStyle name="Prozent 4" xfId="10"/>
    <cellStyle name="Standard" xfId="0" builtinId="0"/>
    <cellStyle name="Standard 2" xfId="6"/>
    <cellStyle name="Standard 4" xfId="5"/>
    <cellStyle name="Standard 6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137160</xdr:colOff>
      <xdr:row>10</xdr:row>
      <xdr:rowOff>114300</xdr:rowOff>
    </xdr:from>
    <xdr:to>
      <xdr:col>3</xdr:col>
      <xdr:colOff>647700</xdr:colOff>
      <xdr:row>11</xdr:row>
      <xdr:rowOff>137160</xdr:rowOff>
    </xdr:to>
    <xdr:cxnSp macro="">
      <xdr:nvCxnSpPr>
        <xdr:cNvPr id="2" name="Gewinkelte Verbindung 4"/>
        <xdr:cNvCxnSpPr/>
      </xdr:nvCxnSpPr>
      <xdr:spPr>
        <a:xfrm>
          <a:off x="6477000" y="2125980"/>
          <a:ext cx="1950720" cy="21336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507999</xdr:colOff>
      <xdr:row>17</xdr:row>
      <xdr:rowOff>37630</xdr:rowOff>
    </xdr:from>
    <xdr:to>
      <xdr:col>5</xdr:col>
      <xdr:colOff>1337731</xdr:colOff>
      <xdr:row>18</xdr:row>
      <xdr:rowOff>18275</xdr:rowOff>
    </xdr:to>
    <xdr:sp macro="" textlink="">
      <xdr:nvSpPr>
        <xdr:cNvPr id="7" name="Geschweifte Klammer links 6"/>
        <xdr:cNvSpPr/>
      </xdr:nvSpPr>
      <xdr:spPr>
        <a:xfrm rot="5400000">
          <a:off x="9977765" y="1762679"/>
          <a:ext cx="328719" cy="3708399"/>
        </a:xfrm>
        <a:prstGeom prst="leftBrace">
          <a:avLst>
            <a:gd name="adj1" fmla="val 128751"/>
            <a:gd name="adj2" fmla="val 86980"/>
          </a:avLst>
        </a:prstGeom>
        <a:noFill/>
        <a:ln w="12700" cap="flat" cmpd="sng" algn="ctr">
          <a:solidFill>
            <a:srgbClr val="5B9BD5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undesbank.de/de/publikationen/statistiken/statistische-beihef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8"/>
  <sheetViews>
    <sheetView tabSelected="1" zoomScaleNormal="100" zoomScaleSheetLayoutView="100" workbookViewId="0">
      <selection activeCell="B5" sqref="B5:C6"/>
    </sheetView>
  </sheetViews>
  <sheetFormatPr baseColWidth="10" defaultColWidth="11.42578125" defaultRowHeight="15" x14ac:dyDescent="0.25"/>
  <cols>
    <col min="1" max="1" width="25.5703125" style="2" customWidth="1"/>
    <col min="2" max="2" width="25.28515625" style="2" customWidth="1"/>
    <col min="3" max="3" width="51.85546875" style="2" customWidth="1"/>
    <col min="4" max="5" width="29.140625" style="2" customWidth="1"/>
    <col min="6" max="16384" width="11.42578125" style="2"/>
  </cols>
  <sheetData>
    <row r="1" spans="1:3" x14ac:dyDescent="0.25">
      <c r="A1" s="1" t="s">
        <v>41</v>
      </c>
    </row>
    <row r="2" spans="1:3" ht="21" x14ac:dyDescent="0.35">
      <c r="A2" s="3" t="s">
        <v>0</v>
      </c>
    </row>
    <row r="3" spans="1:3" ht="15.75" x14ac:dyDescent="0.25">
      <c r="A3" s="4" t="s">
        <v>1</v>
      </c>
    </row>
    <row r="4" spans="1:3" ht="18.75" x14ac:dyDescent="0.3">
      <c r="A4" s="5" t="s">
        <v>2</v>
      </c>
      <c r="B4" s="6"/>
      <c r="C4" s="7"/>
    </row>
    <row r="5" spans="1:3" x14ac:dyDescent="0.25">
      <c r="A5" s="8" t="s">
        <v>3</v>
      </c>
      <c r="B5" s="70"/>
      <c r="C5" s="69"/>
    </row>
    <row r="6" spans="1:3" x14ac:dyDescent="0.25">
      <c r="A6" s="33" t="s">
        <v>18</v>
      </c>
      <c r="B6" s="9"/>
    </row>
    <row r="7" spans="1:3" ht="15.75" thickBot="1" x14ac:dyDescent="0.3"/>
    <row r="8" spans="1:3" ht="30.75" thickBot="1" x14ac:dyDescent="0.3">
      <c r="A8" s="10" t="s">
        <v>4</v>
      </c>
      <c r="B8" s="11" t="s">
        <v>42</v>
      </c>
      <c r="C8" s="11" t="s">
        <v>38</v>
      </c>
    </row>
  </sheetData>
  <sheetProtection formatCells="0" formatColumns="0" formatRows="0" insertHyperlinks="0"/>
  <mergeCells count="1">
    <mergeCell ref="B5:C5"/>
  </mergeCells>
  <dataValidations count="3">
    <dataValidation type="decimal" allowBlank="1" showInputMessage="1" showErrorMessage="1" promptTitle="Gewerbesteuerhebesatz" prompt="Geben Sie hier den Gewerbesteuerhebesatz des Basisjahres an." sqref="C7">
      <formula1>0</formula1>
      <formula2>1000</formula2>
    </dataValidation>
    <dataValidation allowBlank="1" showInputMessage="1" showErrorMessage="1" promptTitle="Firma" prompt="Geben Sie hier bitte die Firma einschließlich Rechtsform an." sqref="B5"/>
    <dataValidation type="whole" allowBlank="1" showInputMessage="1" showErrorMessage="1" promptTitle="Betriebsnummer" prompt="Geben Sie hier ihre achtstellige Betriebsnummer ein. z. B. 1200XXXX" sqref="C6">
      <formula1>12000000</formula1>
      <formula2>12009999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&amp;L&amp;D&amp;R&amp;A/&amp;F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J21"/>
  <sheetViews>
    <sheetView zoomScale="81" zoomScaleNormal="81" zoomScaleSheetLayoutView="100" workbookViewId="0">
      <selection activeCell="B5" sqref="B5"/>
    </sheetView>
  </sheetViews>
  <sheetFormatPr baseColWidth="10" defaultColWidth="11.42578125" defaultRowHeight="12.75" x14ac:dyDescent="0.2"/>
  <cols>
    <col min="1" max="1" width="71.42578125" style="13" customWidth="1"/>
    <col min="2" max="10" width="21" style="13" customWidth="1"/>
    <col min="11" max="11" width="22.85546875" style="13" customWidth="1"/>
    <col min="12" max="12" width="20.140625" style="13" customWidth="1"/>
    <col min="13" max="13" width="19.7109375" style="13" customWidth="1"/>
    <col min="14" max="14" width="12.5703125" style="13" customWidth="1"/>
    <col min="15" max="16384" width="11.42578125" style="13"/>
  </cols>
  <sheetData>
    <row r="1" spans="1:6" ht="15.75" x14ac:dyDescent="0.25">
      <c r="A1" s="12" t="s">
        <v>5</v>
      </c>
    </row>
    <row r="3" spans="1:6" ht="16.5" thickBot="1" x14ac:dyDescent="0.3">
      <c r="A3" s="14" t="s">
        <v>6</v>
      </c>
      <c r="B3" s="24">
        <v>2018</v>
      </c>
      <c r="C3" s="61"/>
      <c r="D3" s="61"/>
      <c r="E3" s="61"/>
      <c r="F3" s="61"/>
    </row>
    <row r="4" spans="1:6" ht="15" x14ac:dyDescent="0.25">
      <c r="A4" s="15" t="s">
        <v>7</v>
      </c>
      <c r="B4" s="67">
        <v>0</v>
      </c>
      <c r="C4" s="62"/>
      <c r="D4" s="62"/>
      <c r="E4" s="62"/>
      <c r="F4" s="62"/>
    </row>
    <row r="5" spans="1:6" ht="15" x14ac:dyDescent="0.25">
      <c r="A5" s="16" t="s">
        <v>8</v>
      </c>
      <c r="B5" s="68"/>
      <c r="C5" s="63"/>
      <c r="D5" s="63"/>
      <c r="E5" s="63"/>
      <c r="F5" s="63"/>
    </row>
    <row r="6" spans="1:6" ht="12" customHeight="1" x14ac:dyDescent="0.2">
      <c r="A6" s="17"/>
      <c r="B6" s="18" t="str">
        <f>IF(B5&lt;0,"Mehrerlöse","Mindererlöse")</f>
        <v>Mindererlöse</v>
      </c>
      <c r="C6" s="64"/>
      <c r="D6" s="64"/>
      <c r="E6" s="64"/>
      <c r="F6" s="64"/>
    </row>
    <row r="7" spans="1:6" ht="15" x14ac:dyDescent="0.25">
      <c r="A7" s="19" t="s">
        <v>9</v>
      </c>
      <c r="B7" s="20">
        <f>B4+B5</f>
        <v>0</v>
      </c>
      <c r="C7" s="65"/>
      <c r="D7" s="65"/>
      <c r="E7" s="65"/>
      <c r="F7" s="65"/>
    </row>
    <row r="8" spans="1:6" ht="15" x14ac:dyDescent="0.25">
      <c r="A8" s="19" t="s">
        <v>10</v>
      </c>
      <c r="B8" s="20">
        <f>ROUND(B4+B5/2,4)</f>
        <v>0</v>
      </c>
      <c r="C8" s="65"/>
      <c r="D8" s="65"/>
      <c r="E8" s="65"/>
      <c r="F8" s="65"/>
    </row>
    <row r="9" spans="1:6" ht="15" x14ac:dyDescent="0.25">
      <c r="A9" s="19" t="s">
        <v>11</v>
      </c>
      <c r="B9" s="21">
        <f>C_Verzinsung!N32</f>
        <v>1.34E-2</v>
      </c>
      <c r="C9" s="66"/>
      <c r="D9" s="66"/>
      <c r="E9" s="66"/>
      <c r="F9" s="66"/>
    </row>
    <row r="10" spans="1:6" ht="15" x14ac:dyDescent="0.25">
      <c r="A10" s="19" t="s">
        <v>12</v>
      </c>
      <c r="B10" s="20">
        <f>ROUND(B8*B9,4)</f>
        <v>0</v>
      </c>
      <c r="C10" s="65"/>
      <c r="D10" s="65"/>
      <c r="E10" s="65"/>
      <c r="F10" s="65"/>
    </row>
    <row r="11" spans="1:6" ht="15.75" thickBot="1" x14ac:dyDescent="0.3">
      <c r="A11" s="22" t="s">
        <v>13</v>
      </c>
      <c r="B11" s="23">
        <f>B7+B10</f>
        <v>0</v>
      </c>
      <c r="C11" s="62"/>
      <c r="D11" s="62"/>
      <c r="E11" s="62"/>
      <c r="F11" s="62"/>
    </row>
    <row r="12" spans="1:6" ht="19.5" customHeight="1" x14ac:dyDescent="0.2"/>
    <row r="13" spans="1:6" ht="19.5" customHeight="1" thickBot="1" x14ac:dyDescent="0.3">
      <c r="B13" s="24" t="s">
        <v>14</v>
      </c>
      <c r="C13" s="24"/>
      <c r="D13" s="24"/>
    </row>
    <row r="14" spans="1:6" ht="15.75" thickBot="1" x14ac:dyDescent="0.25">
      <c r="B14" s="25" t="s">
        <v>43</v>
      </c>
      <c r="C14" s="26"/>
      <c r="D14" s="27">
        <f>B11</f>
        <v>0</v>
      </c>
    </row>
    <row r="15" spans="1:6" ht="15.75" thickBot="1" x14ac:dyDescent="0.3">
      <c r="B15" s="28" t="s">
        <v>15</v>
      </c>
      <c r="C15" s="26"/>
      <c r="D15" s="29">
        <f>ROUND(D14*B9,4)</f>
        <v>0</v>
      </c>
    </row>
    <row r="16" spans="1:6" ht="15.75" thickBot="1" x14ac:dyDescent="0.3">
      <c r="B16" s="28" t="s">
        <v>16</v>
      </c>
      <c r="C16" s="26"/>
      <c r="D16" s="30">
        <f>D14+D15</f>
        <v>0</v>
      </c>
    </row>
    <row r="17" spans="2:10" ht="15.75" thickBot="1" x14ac:dyDescent="0.25">
      <c r="B17" s="28" t="s">
        <v>44</v>
      </c>
      <c r="C17" s="31"/>
      <c r="D17" s="27">
        <f>ROUND(-PMT(B9,3,D16/((1+B9/2)),0,0),4)</f>
        <v>0</v>
      </c>
    </row>
    <row r="18" spans="2:10" s="34" customFormat="1" ht="27.75" customHeight="1" x14ac:dyDescent="0.25"/>
    <row r="19" spans="2:10" s="34" customFormat="1" ht="15.75" thickBot="1" x14ac:dyDescent="0.3">
      <c r="C19" s="24" t="s">
        <v>17</v>
      </c>
      <c r="D19" s="24">
        <v>2020</v>
      </c>
      <c r="E19" s="24">
        <v>2021</v>
      </c>
      <c r="F19" s="71">
        <v>2022</v>
      </c>
      <c r="I19" s="61"/>
      <c r="J19" s="61"/>
    </row>
    <row r="20" spans="2:10" s="34" customFormat="1" ht="18.75" thickBot="1" x14ac:dyDescent="0.3">
      <c r="C20" s="35" t="s">
        <v>39</v>
      </c>
      <c r="D20" s="36">
        <f>D17</f>
        <v>0</v>
      </c>
      <c r="E20" s="37">
        <f>D17</f>
        <v>0</v>
      </c>
      <c r="F20" s="38">
        <f>D17</f>
        <v>0</v>
      </c>
      <c r="I20" s="62"/>
      <c r="J20" s="62"/>
    </row>
    <row r="21" spans="2:10" x14ac:dyDescent="0.2">
      <c r="D21" s="32" t="str">
        <f>IF($D$17&lt;0,"Abschlag auf EOG","Zuschlag auf EOG")</f>
        <v>Zuschlag auf EOG</v>
      </c>
      <c r="E21" s="32" t="str">
        <f>IF($D$17&lt;0,"Abschlag auf EOG","Zuschlag auf EOG")</f>
        <v>Zuschlag auf EOG</v>
      </c>
      <c r="F21" s="32" t="str">
        <f>IF($D$17&lt;0,"Abschlag auf EOG","Zuschlag auf EOG")</f>
        <v>Zuschlag auf EOG</v>
      </c>
      <c r="I21" s="64"/>
      <c r="J21" s="64"/>
    </row>
  </sheetData>
  <pageMargins left="0.51181102362204722" right="0.47244094488188981" top="0.78740157480314965" bottom="0.78740157480314965" header="0.31496062992125984" footer="0.31496062992125984"/>
  <pageSetup paperSize="9" scale="79" orientation="landscape" r:id="rId1"/>
  <headerFooter>
    <oddFooter>&amp;L&amp;D&amp;R&amp;A/&amp;F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N39"/>
  <sheetViews>
    <sheetView zoomScaleNormal="100" zoomScaleSheetLayoutView="120" workbookViewId="0">
      <pane xSplit="1" ySplit="5" topLeftCell="B12" activePane="bottomRight" state="frozen"/>
      <selection activeCell="C14" sqref="C14"/>
      <selection pane="topRight" activeCell="C14" sqref="C14"/>
      <selection pane="bottomLeft" activeCell="C14" sqref="C14"/>
      <selection pane="bottomRight" activeCell="P26" sqref="P26"/>
    </sheetView>
  </sheetViews>
  <sheetFormatPr baseColWidth="10" defaultColWidth="11.42578125" defaultRowHeight="12.75" outlineLevelCol="1" x14ac:dyDescent="0.2"/>
  <cols>
    <col min="1" max="1" width="11.42578125" style="40"/>
    <col min="2" max="13" width="11.42578125" style="40" hidden="1" customWidth="1" outlineLevel="1"/>
    <col min="14" max="14" width="11.42578125" style="40" customWidth="1" collapsed="1"/>
    <col min="15" max="16384" width="11.42578125" style="40"/>
  </cols>
  <sheetData>
    <row r="1" spans="1:14" ht="15" x14ac:dyDescent="0.25">
      <c r="A1" s="39" t="s">
        <v>19</v>
      </c>
    </row>
    <row r="3" spans="1:14" x14ac:dyDescent="0.2">
      <c r="A3" s="41" t="s">
        <v>20</v>
      </c>
      <c r="B3" s="42">
        <v>1997</v>
      </c>
      <c r="C3" s="42">
        <v>1998</v>
      </c>
      <c r="D3" s="42">
        <v>1999</v>
      </c>
      <c r="E3" s="42">
        <v>2000</v>
      </c>
      <c r="F3" s="42">
        <v>2001</v>
      </c>
      <c r="G3" s="42">
        <v>2002</v>
      </c>
      <c r="H3" s="42">
        <v>2003</v>
      </c>
      <c r="I3" s="42">
        <v>2004</v>
      </c>
      <c r="J3" s="42">
        <v>2005</v>
      </c>
      <c r="K3" s="42">
        <v>2006</v>
      </c>
      <c r="L3" s="42">
        <v>2007</v>
      </c>
      <c r="M3" s="42">
        <v>2008</v>
      </c>
      <c r="N3" s="42">
        <v>2009</v>
      </c>
    </row>
    <row r="4" spans="1:14" x14ac:dyDescent="0.2">
      <c r="A4" s="43" t="s">
        <v>21</v>
      </c>
      <c r="B4" s="44">
        <v>2006</v>
      </c>
      <c r="C4" s="44">
        <v>2007</v>
      </c>
      <c r="D4" s="44">
        <v>2008</v>
      </c>
      <c r="E4" s="44">
        <v>2009</v>
      </c>
      <c r="F4" s="44">
        <v>2010</v>
      </c>
      <c r="G4" s="44">
        <v>2011</v>
      </c>
      <c r="H4" s="44">
        <v>2012</v>
      </c>
      <c r="I4" s="44">
        <v>2013</v>
      </c>
      <c r="J4" s="44">
        <v>2014</v>
      </c>
      <c r="K4" s="44">
        <v>2015</v>
      </c>
      <c r="L4" s="44">
        <v>2016</v>
      </c>
      <c r="M4" s="44">
        <v>2017</v>
      </c>
      <c r="N4" s="44">
        <v>2018</v>
      </c>
    </row>
    <row r="5" spans="1:14" ht="25.5" x14ac:dyDescent="0.2">
      <c r="A5" s="45" t="s">
        <v>22</v>
      </c>
      <c r="B5" s="46" t="s">
        <v>23</v>
      </c>
      <c r="C5" s="46" t="s">
        <v>24</v>
      </c>
      <c r="D5" s="46" t="s">
        <v>25</v>
      </c>
      <c r="E5" s="46" t="s">
        <v>26</v>
      </c>
      <c r="F5" s="46" t="s">
        <v>27</v>
      </c>
      <c r="G5" s="46" t="s">
        <v>28</v>
      </c>
      <c r="H5" s="46" t="s">
        <v>29</v>
      </c>
      <c r="I5" s="46" t="s">
        <v>30</v>
      </c>
      <c r="J5" s="46" t="s">
        <v>31</v>
      </c>
      <c r="K5" s="46" t="s">
        <v>32</v>
      </c>
      <c r="L5" s="46" t="s">
        <v>33</v>
      </c>
      <c r="M5" s="46" t="s">
        <v>34</v>
      </c>
      <c r="N5" s="46" t="s">
        <v>35</v>
      </c>
    </row>
    <row r="6" spans="1:14" x14ac:dyDescent="0.2">
      <c r="A6" s="41">
        <v>1997</v>
      </c>
      <c r="B6" s="47">
        <v>5.0999999999999997E-2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x14ac:dyDescent="0.2">
      <c r="A7" s="43">
        <v>1998</v>
      </c>
      <c r="B7" s="49">
        <v>4.4999999999999998E-2</v>
      </c>
      <c r="C7" s="49">
        <v>4.4999999999999998E-2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x14ac:dyDescent="0.2">
      <c r="A8" s="43">
        <v>1999</v>
      </c>
      <c r="B8" s="49">
        <v>4.2999999999999997E-2</v>
      </c>
      <c r="C8" s="49">
        <v>4.2999999999999997E-2</v>
      </c>
      <c r="D8" s="49">
        <v>4.2999999999999997E-2</v>
      </c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x14ac:dyDescent="0.2">
      <c r="A9" s="43">
        <v>2000</v>
      </c>
      <c r="B9" s="49">
        <v>5.4000000000000006E-2</v>
      </c>
      <c r="C9" s="49">
        <v>5.4000000000000006E-2</v>
      </c>
      <c r="D9" s="49">
        <v>5.4000000000000006E-2</v>
      </c>
      <c r="E9" s="49">
        <v>5.4000000000000006E-2</v>
      </c>
      <c r="F9" s="50"/>
      <c r="G9" s="50"/>
      <c r="H9" s="50"/>
      <c r="I9" s="50"/>
      <c r="J9" s="50"/>
      <c r="K9" s="50"/>
      <c r="L9" s="50"/>
      <c r="M9" s="50"/>
      <c r="N9" s="50"/>
    </row>
    <row r="10" spans="1:14" x14ac:dyDescent="0.2">
      <c r="A10" s="43">
        <v>2001</v>
      </c>
      <c r="B10" s="49">
        <v>4.8000000000000001E-2</v>
      </c>
      <c r="C10" s="49">
        <v>4.8000000000000001E-2</v>
      </c>
      <c r="D10" s="49">
        <v>4.8000000000000001E-2</v>
      </c>
      <c r="E10" s="49">
        <v>4.8000000000000001E-2</v>
      </c>
      <c r="F10" s="49">
        <v>4.8000000000000001E-2</v>
      </c>
      <c r="G10" s="50"/>
      <c r="H10" s="50"/>
      <c r="I10" s="50"/>
      <c r="J10" s="50"/>
      <c r="K10" s="50"/>
      <c r="L10" s="50"/>
      <c r="M10" s="50"/>
      <c r="N10" s="50"/>
    </row>
    <row r="11" spans="1:14" x14ac:dyDescent="0.2">
      <c r="A11" s="43">
        <v>2002</v>
      </c>
      <c r="B11" s="49">
        <v>4.7E-2</v>
      </c>
      <c r="C11" s="49">
        <v>4.7E-2</v>
      </c>
      <c r="D11" s="49">
        <v>4.7E-2</v>
      </c>
      <c r="E11" s="49">
        <v>4.7E-2</v>
      </c>
      <c r="F11" s="49">
        <v>4.7E-2</v>
      </c>
      <c r="G11" s="49">
        <v>4.7E-2</v>
      </c>
      <c r="H11" s="50"/>
      <c r="I11" s="50"/>
      <c r="J11" s="50"/>
      <c r="K11" s="50"/>
      <c r="L11" s="50"/>
      <c r="M11" s="50"/>
      <c r="N11" s="50"/>
    </row>
    <row r="12" spans="1:14" x14ac:dyDescent="0.2">
      <c r="A12" s="43">
        <v>2003</v>
      </c>
      <c r="B12" s="49">
        <v>3.7000000000000005E-2</v>
      </c>
      <c r="C12" s="49">
        <v>3.7000000000000005E-2</v>
      </c>
      <c r="D12" s="49">
        <v>3.7000000000000005E-2</v>
      </c>
      <c r="E12" s="49">
        <v>3.7000000000000005E-2</v>
      </c>
      <c r="F12" s="49">
        <v>3.7000000000000005E-2</v>
      </c>
      <c r="G12" s="49">
        <v>3.7000000000000005E-2</v>
      </c>
      <c r="H12" s="49">
        <v>3.7000000000000005E-2</v>
      </c>
      <c r="I12" s="50"/>
      <c r="J12" s="50"/>
      <c r="K12" s="50"/>
      <c r="L12" s="50"/>
      <c r="M12" s="50"/>
      <c r="N12" s="50"/>
    </row>
    <row r="13" spans="1:14" x14ac:dyDescent="0.2">
      <c r="A13" s="43">
        <v>2004</v>
      </c>
      <c r="B13" s="49">
        <v>3.7000000000000005E-2</v>
      </c>
      <c r="C13" s="49">
        <v>3.7000000000000005E-2</v>
      </c>
      <c r="D13" s="49">
        <v>3.7000000000000005E-2</v>
      </c>
      <c r="E13" s="49">
        <v>3.7000000000000005E-2</v>
      </c>
      <c r="F13" s="49">
        <v>3.7000000000000005E-2</v>
      </c>
      <c r="G13" s="49">
        <v>3.7000000000000005E-2</v>
      </c>
      <c r="H13" s="49">
        <v>3.7000000000000005E-2</v>
      </c>
      <c r="I13" s="49">
        <v>3.7000000000000005E-2</v>
      </c>
      <c r="J13" s="51"/>
      <c r="K13" s="51"/>
      <c r="L13" s="51"/>
      <c r="M13" s="50"/>
      <c r="N13" s="50"/>
    </row>
    <row r="14" spans="1:14" x14ac:dyDescent="0.2">
      <c r="A14" s="43">
        <v>2005</v>
      </c>
      <c r="B14" s="49">
        <v>3.1E-2</v>
      </c>
      <c r="C14" s="49">
        <v>3.1E-2</v>
      </c>
      <c r="D14" s="49">
        <v>3.1E-2</v>
      </c>
      <c r="E14" s="49">
        <v>3.1E-2</v>
      </c>
      <c r="F14" s="49">
        <v>3.1E-2</v>
      </c>
      <c r="G14" s="49">
        <v>3.1E-2</v>
      </c>
      <c r="H14" s="49">
        <v>3.1E-2</v>
      </c>
      <c r="I14" s="49">
        <v>3.1E-2</v>
      </c>
      <c r="J14" s="49">
        <v>3.1E-2</v>
      </c>
      <c r="K14" s="51"/>
      <c r="L14" s="51"/>
      <c r="M14" s="50"/>
      <c r="N14" s="50"/>
    </row>
    <row r="15" spans="1:14" x14ac:dyDescent="0.2">
      <c r="A15" s="43">
        <v>2006</v>
      </c>
      <c r="B15" s="49">
        <v>3.7999999999999999E-2</v>
      </c>
      <c r="C15" s="49">
        <v>3.7999999999999999E-2</v>
      </c>
      <c r="D15" s="49">
        <v>3.7999999999999999E-2</v>
      </c>
      <c r="E15" s="49">
        <v>3.7999999999999999E-2</v>
      </c>
      <c r="F15" s="49">
        <v>3.7999999999999999E-2</v>
      </c>
      <c r="G15" s="49">
        <v>3.7999999999999999E-2</v>
      </c>
      <c r="H15" s="49">
        <v>3.7999999999999999E-2</v>
      </c>
      <c r="I15" s="49">
        <v>3.7999999999999999E-2</v>
      </c>
      <c r="J15" s="49">
        <v>3.7999999999999999E-2</v>
      </c>
      <c r="K15" s="49">
        <v>3.7999999999999999E-2</v>
      </c>
      <c r="L15" s="51"/>
      <c r="M15" s="50"/>
      <c r="N15" s="50"/>
    </row>
    <row r="16" spans="1:14" x14ac:dyDescent="0.2">
      <c r="A16" s="43">
        <v>2007</v>
      </c>
      <c r="B16" s="50"/>
      <c r="C16" s="49">
        <v>4.2999999999999997E-2</v>
      </c>
      <c r="D16" s="49">
        <v>4.2999999999999997E-2</v>
      </c>
      <c r="E16" s="49">
        <v>4.2999999999999997E-2</v>
      </c>
      <c r="F16" s="49">
        <v>4.2999999999999997E-2</v>
      </c>
      <c r="G16" s="49">
        <v>4.2999999999999997E-2</v>
      </c>
      <c r="H16" s="49">
        <v>4.2999999999999997E-2</v>
      </c>
      <c r="I16" s="49">
        <v>4.2999999999999997E-2</v>
      </c>
      <c r="J16" s="49">
        <v>4.2999999999999997E-2</v>
      </c>
      <c r="K16" s="49">
        <v>4.2999999999999997E-2</v>
      </c>
      <c r="L16" s="49">
        <v>4.2999999999999997E-2</v>
      </c>
      <c r="M16" s="50"/>
      <c r="N16" s="50"/>
    </row>
    <row r="17" spans="1:14" x14ac:dyDescent="0.2">
      <c r="A17" s="43">
        <v>2008</v>
      </c>
      <c r="B17" s="50"/>
      <c r="C17" s="50"/>
      <c r="D17" s="49">
        <v>4.2000000000000003E-2</v>
      </c>
      <c r="E17" s="49">
        <v>4.2000000000000003E-2</v>
      </c>
      <c r="F17" s="49">
        <v>4.2000000000000003E-2</v>
      </c>
      <c r="G17" s="49">
        <v>4.2000000000000003E-2</v>
      </c>
      <c r="H17" s="49">
        <v>4.2000000000000003E-2</v>
      </c>
      <c r="I17" s="49">
        <v>4.2000000000000003E-2</v>
      </c>
      <c r="J17" s="49">
        <v>4.2000000000000003E-2</v>
      </c>
      <c r="K17" s="49">
        <v>4.2000000000000003E-2</v>
      </c>
      <c r="L17" s="49">
        <v>4.2000000000000003E-2</v>
      </c>
      <c r="M17" s="49">
        <v>4.2000000000000003E-2</v>
      </c>
      <c r="N17" s="50"/>
    </row>
    <row r="18" spans="1:14" x14ac:dyDescent="0.2">
      <c r="A18" s="43">
        <v>2009</v>
      </c>
      <c r="B18" s="50"/>
      <c r="C18" s="50"/>
      <c r="D18" s="50"/>
      <c r="E18" s="49">
        <v>3.2000000000000001E-2</v>
      </c>
      <c r="F18" s="49">
        <v>3.2000000000000001E-2</v>
      </c>
      <c r="G18" s="49">
        <v>3.2000000000000001E-2</v>
      </c>
      <c r="H18" s="49">
        <v>3.2000000000000001E-2</v>
      </c>
      <c r="I18" s="49">
        <v>3.2000000000000001E-2</v>
      </c>
      <c r="J18" s="49">
        <v>3.2000000000000001E-2</v>
      </c>
      <c r="K18" s="49">
        <v>3.2000000000000001E-2</v>
      </c>
      <c r="L18" s="49">
        <v>3.2000000000000001E-2</v>
      </c>
      <c r="M18" s="49">
        <v>3.2000000000000001E-2</v>
      </c>
      <c r="N18" s="49">
        <v>3.2000000000000001E-2</v>
      </c>
    </row>
    <row r="19" spans="1:14" x14ac:dyDescent="0.2">
      <c r="A19" s="43">
        <v>2010</v>
      </c>
      <c r="B19" s="52"/>
      <c r="C19" s="52"/>
      <c r="D19" s="52"/>
      <c r="E19" s="52"/>
      <c r="F19" s="53">
        <v>2.5000000000000001E-2</v>
      </c>
      <c r="G19" s="53">
        <v>2.5000000000000001E-2</v>
      </c>
      <c r="H19" s="53">
        <v>2.5000000000000001E-2</v>
      </c>
      <c r="I19" s="53">
        <v>2.5000000000000001E-2</v>
      </c>
      <c r="J19" s="53">
        <v>2.5000000000000001E-2</v>
      </c>
      <c r="K19" s="53">
        <v>2.5000000000000001E-2</v>
      </c>
      <c r="L19" s="53">
        <v>2.5000000000000001E-2</v>
      </c>
      <c r="M19" s="53">
        <v>2.5000000000000001E-2</v>
      </c>
      <c r="N19" s="53">
        <v>2.5000000000000001E-2</v>
      </c>
    </row>
    <row r="20" spans="1:14" x14ac:dyDescent="0.2">
      <c r="A20" s="43">
        <v>2011</v>
      </c>
      <c r="B20" s="52"/>
      <c r="C20" s="52"/>
      <c r="D20" s="52"/>
      <c r="E20" s="52"/>
      <c r="F20" s="52"/>
      <c r="G20" s="53">
        <v>2.5999999999999999E-2</v>
      </c>
      <c r="H20" s="53">
        <v>2.5999999999999999E-2</v>
      </c>
      <c r="I20" s="53">
        <v>2.5999999999999999E-2</v>
      </c>
      <c r="J20" s="53">
        <v>2.5999999999999999E-2</v>
      </c>
      <c r="K20" s="53">
        <v>2.5999999999999999E-2</v>
      </c>
      <c r="L20" s="53">
        <v>2.5999999999999999E-2</v>
      </c>
      <c r="M20" s="53">
        <v>2.5999999999999999E-2</v>
      </c>
      <c r="N20" s="53">
        <v>2.5999999999999999E-2</v>
      </c>
    </row>
    <row r="21" spans="1:14" x14ac:dyDescent="0.2">
      <c r="A21" s="43">
        <v>2012</v>
      </c>
      <c r="B21" s="52"/>
      <c r="C21" s="52"/>
      <c r="D21" s="52"/>
      <c r="E21" s="52"/>
      <c r="F21" s="52"/>
      <c r="G21" s="52"/>
      <c r="H21" s="53">
        <v>1.4E-2</v>
      </c>
      <c r="I21" s="53">
        <v>1.4E-2</v>
      </c>
      <c r="J21" s="53">
        <v>1.4E-2</v>
      </c>
      <c r="K21" s="53">
        <v>1.4E-2</v>
      </c>
      <c r="L21" s="53">
        <v>1.4E-2</v>
      </c>
      <c r="M21" s="53">
        <v>1.4E-2</v>
      </c>
      <c r="N21" s="53">
        <v>1.4E-2</v>
      </c>
    </row>
    <row r="22" spans="1:14" x14ac:dyDescent="0.2">
      <c r="A22" s="43">
        <v>2013</v>
      </c>
      <c r="B22" s="52"/>
      <c r="C22" s="52"/>
      <c r="D22" s="52"/>
      <c r="E22" s="52"/>
      <c r="F22" s="52"/>
      <c r="G22" s="52"/>
      <c r="H22" s="52"/>
      <c r="I22" s="53">
        <v>1.4E-2</v>
      </c>
      <c r="J22" s="53">
        <v>1.4E-2</v>
      </c>
      <c r="K22" s="53">
        <v>1.4E-2</v>
      </c>
      <c r="L22" s="53">
        <v>1.4E-2</v>
      </c>
      <c r="M22" s="53">
        <v>1.4E-2</v>
      </c>
      <c r="N22" s="53">
        <v>1.4E-2</v>
      </c>
    </row>
    <row r="23" spans="1:14" x14ac:dyDescent="0.2">
      <c r="A23" s="43">
        <v>2014</v>
      </c>
      <c r="B23" s="52"/>
      <c r="C23" s="52"/>
      <c r="D23" s="52"/>
      <c r="E23" s="52"/>
      <c r="F23" s="52"/>
      <c r="G23" s="52"/>
      <c r="H23" s="52"/>
      <c r="I23" s="52"/>
      <c r="J23" s="53">
        <v>0.01</v>
      </c>
      <c r="K23" s="53">
        <v>0.01</v>
      </c>
      <c r="L23" s="53">
        <v>0.01</v>
      </c>
      <c r="M23" s="53">
        <v>0.01</v>
      </c>
      <c r="N23" s="53">
        <v>0.01</v>
      </c>
    </row>
    <row r="24" spans="1:14" x14ac:dyDescent="0.2">
      <c r="A24" s="43">
        <v>2015</v>
      </c>
      <c r="B24" s="52"/>
      <c r="C24" s="52"/>
      <c r="D24" s="52"/>
      <c r="E24" s="52"/>
      <c r="F24" s="52"/>
      <c r="G24" s="52"/>
      <c r="H24" s="52"/>
      <c r="I24" s="52"/>
      <c r="J24" s="52"/>
      <c r="K24" s="53">
        <v>5.0000000000000001E-3</v>
      </c>
      <c r="L24" s="53">
        <v>5.0000000000000001E-3</v>
      </c>
      <c r="M24" s="53">
        <v>5.0000000000000001E-3</v>
      </c>
      <c r="N24" s="53">
        <v>5.0000000000000001E-3</v>
      </c>
    </row>
    <row r="25" spans="1:14" x14ac:dyDescent="0.2">
      <c r="A25" s="43">
        <v>2016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3">
        <v>1E-3</v>
      </c>
      <c r="M25" s="53">
        <v>1E-3</v>
      </c>
      <c r="N25" s="53">
        <v>1E-3</v>
      </c>
    </row>
    <row r="26" spans="1:14" x14ac:dyDescent="0.2">
      <c r="A26" s="43">
        <v>2017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3">
        <v>3.0000000000000001E-3</v>
      </c>
      <c r="N26" s="53">
        <v>3.0000000000000001E-3</v>
      </c>
    </row>
    <row r="27" spans="1:14" x14ac:dyDescent="0.2">
      <c r="A27" s="43">
        <v>2018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4"/>
      <c r="N27" s="53">
        <v>4.0000000000000001E-3</v>
      </c>
    </row>
    <row r="28" spans="1:14" x14ac:dyDescent="0.2">
      <c r="A28" s="43">
        <v>2019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4"/>
      <c r="N28" s="54"/>
    </row>
    <row r="29" spans="1:14" x14ac:dyDescent="0.2">
      <c r="A29" s="43">
        <v>2020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4"/>
      <c r="N29" s="54"/>
    </row>
    <row r="30" spans="1:14" x14ac:dyDescent="0.2">
      <c r="A30" s="43">
        <v>2021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4"/>
      <c r="N30" s="54"/>
    </row>
    <row r="31" spans="1:14" x14ac:dyDescent="0.2">
      <c r="A31" s="43">
        <v>2022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4"/>
      <c r="N31" s="54"/>
    </row>
    <row r="32" spans="1:14" x14ac:dyDescent="0.2">
      <c r="A32" s="55" t="s">
        <v>36</v>
      </c>
      <c r="B32" s="56">
        <f>ROUND(AVERAGE(B6:B31),4)</f>
        <v>4.3099999999999999E-2</v>
      </c>
      <c r="C32" s="56">
        <f t="shared" ref="C32:N32" si="0">ROUND(AVERAGE(C6:C31),4)</f>
        <v>4.2299999999999997E-2</v>
      </c>
      <c r="D32" s="56">
        <f t="shared" si="0"/>
        <v>4.2000000000000003E-2</v>
      </c>
      <c r="E32" s="57">
        <f t="shared" si="0"/>
        <v>4.0899999999999999E-2</v>
      </c>
      <c r="F32" s="57">
        <f t="shared" si="0"/>
        <v>3.7999999999999999E-2</v>
      </c>
      <c r="G32" s="57">
        <f t="shared" si="0"/>
        <v>3.5799999999999998E-2</v>
      </c>
      <c r="H32" s="57">
        <f t="shared" si="0"/>
        <v>3.2500000000000001E-2</v>
      </c>
      <c r="I32" s="57">
        <f t="shared" si="0"/>
        <v>3.0200000000000001E-2</v>
      </c>
      <c r="J32" s="57">
        <f t="shared" si="0"/>
        <v>2.75E-2</v>
      </c>
      <c r="K32" s="57">
        <f t="shared" si="0"/>
        <v>2.4899999999999999E-2</v>
      </c>
      <c r="L32" s="57">
        <f t="shared" si="0"/>
        <v>2.12E-2</v>
      </c>
      <c r="M32" s="56">
        <f t="shared" si="0"/>
        <v>1.72E-2</v>
      </c>
      <c r="N32" s="56">
        <f t="shared" si="0"/>
        <v>1.34E-2</v>
      </c>
    </row>
    <row r="35" spans="1:14" x14ac:dyDescent="0.2">
      <c r="A35" s="58" t="s">
        <v>37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</row>
    <row r="36" spans="1:14" x14ac:dyDescent="0.2">
      <c r="A36" s="60" t="s">
        <v>45</v>
      </c>
    </row>
    <row r="37" spans="1:14" x14ac:dyDescent="0.2">
      <c r="A37" s="60"/>
    </row>
    <row r="38" spans="1:14" x14ac:dyDescent="0.2">
      <c r="A38" s="60" t="s">
        <v>46</v>
      </c>
    </row>
    <row r="39" spans="1:14" x14ac:dyDescent="0.2">
      <c r="A39" s="60" t="s">
        <v>40</v>
      </c>
    </row>
  </sheetData>
  <hyperlinks>
    <hyperlink ref="A38" r:id="rId1"/>
  </hyperlinks>
  <pageMargins left="0.70866141732283472" right="0.78740157480314965" top="0.70866141732283472" bottom="0.55118110236220474" header="0.27559055118110237" footer="0.27559055118110237"/>
  <pageSetup paperSize="9" orientation="portrait" r:id="rId2"/>
  <headerFooter alignWithMargins="0">
    <oddHeader>&amp;L&amp;"Arial,Fett"&amp;12Verzinsung Regulierungskonto</oddHeader>
    <oddFooter>&amp;L&amp;D&amp;R&amp;A/&amp;F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A_Stammdaten</vt:lpstr>
      <vt:lpstr>B_Annuität Gas</vt:lpstr>
      <vt:lpstr>C_Verzinsung</vt:lpstr>
      <vt:lpstr>'B_Annuität Gas'!Druckbereich</vt:lpstr>
      <vt:lpstr>C_Verzinsung!Druckbereich</vt:lpstr>
    </vt:vector>
  </TitlesOfParts>
  <Company>Ministerium für Umwelt, Klima, und Energiewirtschaft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</dc:creator>
  <cp:lastModifiedBy>pro</cp:lastModifiedBy>
  <cp:lastPrinted>2019-05-15T09:10:04Z</cp:lastPrinted>
  <dcterms:created xsi:type="dcterms:W3CDTF">2017-06-02T12:42:54Z</dcterms:created>
  <dcterms:modified xsi:type="dcterms:W3CDTF">2019-05-15T09:10:56Z</dcterms:modified>
</cp:coreProperties>
</file>